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tfixes\Charlie\Swarms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1" l="1"/>
  <c r="K149" i="1"/>
  <c r="G149" i="1"/>
  <c r="D149" i="1"/>
  <c r="M130" i="1"/>
  <c r="J130" i="1"/>
  <c r="F129" i="1"/>
  <c r="C129" i="1"/>
  <c r="K122" i="1"/>
  <c r="J122" i="1" s="1"/>
  <c r="L122" i="1" l="1"/>
  <c r="N109" i="1" l="1"/>
  <c r="K109" i="1"/>
  <c r="G109" i="1"/>
  <c r="D109" i="1"/>
  <c r="M90" i="1"/>
  <c r="J90" i="1"/>
  <c r="F89" i="1"/>
  <c r="C89" i="1"/>
  <c r="E6" i="1"/>
  <c r="E5" i="1"/>
  <c r="M49" i="1" l="1"/>
  <c r="J49" i="1"/>
  <c r="F49" i="1"/>
  <c r="C49" i="1"/>
  <c r="N69" i="1"/>
  <c r="K69" i="1"/>
  <c r="G69" i="1"/>
  <c r="D69" i="1"/>
  <c r="H4" i="1" l="1"/>
  <c r="D6" i="1"/>
  <c r="H6" i="1" s="1"/>
  <c r="D5" i="1"/>
  <c r="H5" i="1" s="1"/>
  <c r="I4" i="1"/>
  <c r="G6" i="1"/>
  <c r="G5" i="1"/>
  <c r="I5" i="1" s="1"/>
  <c r="P18" i="1" l="1"/>
  <c r="N18" i="1"/>
  <c r="K18" i="1"/>
  <c r="I18" i="1"/>
  <c r="G18" i="1"/>
  <c r="Q18" i="1"/>
  <c r="O18" i="1"/>
  <c r="M18" i="1"/>
  <c r="J18" i="1"/>
  <c r="H18" i="1"/>
  <c r="E18" i="1"/>
  <c r="D18" i="1"/>
  <c r="Q17" i="1"/>
  <c r="O17" i="1"/>
  <c r="M17" i="1"/>
  <c r="J17" i="1"/>
  <c r="H17" i="1"/>
  <c r="E17" i="1"/>
  <c r="P17" i="1"/>
  <c r="N17" i="1"/>
  <c r="K17" i="1"/>
  <c r="I17" i="1"/>
  <c r="G17" i="1"/>
  <c r="D17" i="1"/>
  <c r="Q19" i="1"/>
  <c r="O19" i="1"/>
  <c r="M19" i="1"/>
  <c r="J19" i="1"/>
  <c r="H19" i="1"/>
  <c r="E19" i="1"/>
  <c r="P19" i="1"/>
  <c r="N19" i="1"/>
  <c r="K19" i="1"/>
  <c r="I19" i="1"/>
  <c r="G19" i="1"/>
  <c r="D19" i="1"/>
  <c r="Q13" i="1"/>
  <c r="O13" i="1"/>
  <c r="M13" i="1"/>
  <c r="K13" i="1"/>
  <c r="I13" i="1"/>
  <c r="G13" i="1"/>
  <c r="E13" i="1"/>
  <c r="D13" i="1"/>
  <c r="P13" i="1"/>
  <c r="N13" i="1"/>
  <c r="J13" i="1"/>
  <c r="H13" i="1"/>
  <c r="J5" i="1"/>
  <c r="P12" i="1"/>
  <c r="N12" i="1"/>
  <c r="J12" i="1"/>
  <c r="H12" i="1"/>
  <c r="Q12" i="1"/>
  <c r="O12" i="1"/>
  <c r="M12" i="1"/>
  <c r="K12" i="1"/>
  <c r="I12" i="1"/>
  <c r="G12" i="1"/>
  <c r="E12" i="1"/>
  <c r="F22" i="1" s="1"/>
  <c r="D12" i="1"/>
  <c r="J4" i="1"/>
  <c r="I6" i="1"/>
  <c r="E29" i="1" l="1"/>
  <c r="F29" i="1"/>
  <c r="D29" i="1"/>
  <c r="E27" i="1"/>
  <c r="F27" i="1"/>
  <c r="D27" i="1"/>
  <c r="F28" i="1"/>
  <c r="J123" i="1" s="1"/>
  <c r="D28" i="1"/>
  <c r="E28" i="1"/>
  <c r="P14" i="1"/>
  <c r="N14" i="1"/>
  <c r="H14" i="1"/>
  <c r="J14" i="1"/>
  <c r="Q14" i="1"/>
  <c r="O14" i="1"/>
  <c r="M14" i="1"/>
  <c r="G14" i="1"/>
  <c r="I14" i="1"/>
  <c r="K14" i="1"/>
  <c r="E14" i="1"/>
  <c r="D14" i="1"/>
  <c r="J6" i="1"/>
  <c r="E22" i="1"/>
  <c r="D22" i="1"/>
  <c r="F23" i="1"/>
  <c r="D23" i="1"/>
  <c r="E23" i="1"/>
  <c r="G139" i="1" l="1"/>
  <c r="G140" i="1" s="1"/>
  <c r="G141" i="1" s="1"/>
  <c r="G142" i="1" s="1"/>
  <c r="D139" i="1"/>
  <c r="D140" i="1" s="1"/>
  <c r="D141" i="1" s="1"/>
  <c r="D142" i="1" s="1"/>
  <c r="C139" i="1" s="1"/>
  <c r="G130" i="1"/>
  <c r="G150" i="1"/>
  <c r="G151" i="1" s="1"/>
  <c r="G152" i="1" s="1"/>
  <c r="G153" i="1" s="1"/>
  <c r="D150" i="1"/>
  <c r="D151" i="1" s="1"/>
  <c r="D152" i="1" s="1"/>
  <c r="D153" i="1" s="1"/>
  <c r="D154" i="1" s="1"/>
  <c r="E154" i="1" s="1"/>
  <c r="N150" i="1"/>
  <c r="N131" i="1"/>
  <c r="M131" i="1" s="1"/>
  <c r="N122" i="1"/>
  <c r="M122" i="1" s="1"/>
  <c r="K110" i="1"/>
  <c r="K111" i="1" s="1"/>
  <c r="K112" i="1" s="1"/>
  <c r="K113" i="1" s="1"/>
  <c r="K91" i="1"/>
  <c r="N140" i="1"/>
  <c r="K140" i="1"/>
  <c r="K131" i="1"/>
  <c r="J131" i="1" s="1"/>
  <c r="N110" i="1"/>
  <c r="N111" i="1" s="1"/>
  <c r="N112" i="1" s="1"/>
  <c r="N113" i="1" s="1"/>
  <c r="N100" i="1"/>
  <c r="N101" i="1" s="1"/>
  <c r="N102" i="1" s="1"/>
  <c r="N91" i="1"/>
  <c r="M91" i="1" s="1"/>
  <c r="M92" i="1" s="1"/>
  <c r="M93" i="1" s="1"/>
  <c r="M94" i="1" s="1"/>
  <c r="K150" i="1"/>
  <c r="K100" i="1"/>
  <c r="K101" i="1" s="1"/>
  <c r="K102" i="1" s="1"/>
  <c r="K103" i="1" s="1"/>
  <c r="L123" i="1"/>
  <c r="J124" i="1"/>
  <c r="F130" i="1"/>
  <c r="F131" i="1" s="1"/>
  <c r="F132" i="1" s="1"/>
  <c r="F133" i="1" s="1"/>
  <c r="G122" i="1"/>
  <c r="F122" i="1" s="1"/>
  <c r="D110" i="1"/>
  <c r="D122" i="1"/>
  <c r="C122" i="1" s="1"/>
  <c r="D130" i="1"/>
  <c r="C130" i="1" s="1"/>
  <c r="N82" i="1"/>
  <c r="M82" i="1" s="1"/>
  <c r="K82" i="1"/>
  <c r="J82" i="1" s="1"/>
  <c r="J91" i="1"/>
  <c r="J92" i="1" s="1"/>
  <c r="J93" i="1" s="1"/>
  <c r="G90" i="1"/>
  <c r="F90" i="1" s="1"/>
  <c r="G110" i="1"/>
  <c r="D99" i="1"/>
  <c r="D90" i="1"/>
  <c r="C90" i="1" s="1"/>
  <c r="D82" i="1"/>
  <c r="C82" i="1" s="1"/>
  <c r="G99" i="1"/>
  <c r="G82" i="1"/>
  <c r="F82" i="1" s="1"/>
  <c r="E33" i="1"/>
  <c r="F33" i="1"/>
  <c r="F24" i="1"/>
  <c r="E24" i="1"/>
  <c r="F32" i="1"/>
  <c r="D33" i="1"/>
  <c r="D32" i="1"/>
  <c r="E32" i="1"/>
  <c r="K59" i="1"/>
  <c r="K50" i="1"/>
  <c r="J50" i="1" s="1"/>
  <c r="K42" i="1"/>
  <c r="J42" i="1" s="1"/>
  <c r="N70" i="1"/>
  <c r="N50" i="1"/>
  <c r="M50" i="1" s="1"/>
  <c r="K70" i="1"/>
  <c r="N59" i="1"/>
  <c r="N42" i="1"/>
  <c r="M42" i="1" s="1"/>
  <c r="D24" i="1"/>
  <c r="D34" i="1" s="1"/>
  <c r="J125" i="1" l="1"/>
  <c r="L125" i="1" s="1"/>
  <c r="L124" i="1"/>
  <c r="L103" i="1"/>
  <c r="J100" i="1"/>
  <c r="J101" i="1" s="1"/>
  <c r="O113" i="1"/>
  <c r="M110" i="1"/>
  <c r="M111" i="1" s="1"/>
  <c r="K141" i="1"/>
  <c r="L140" i="1"/>
  <c r="M123" i="1"/>
  <c r="O122" i="1"/>
  <c r="N151" i="1"/>
  <c r="O150" i="1"/>
  <c r="L150" i="1"/>
  <c r="K151" i="1"/>
  <c r="J132" i="1"/>
  <c r="L131" i="1"/>
  <c r="N141" i="1"/>
  <c r="O140" i="1"/>
  <c r="M132" i="1"/>
  <c r="O131" i="1"/>
  <c r="F139" i="1"/>
  <c r="F140" i="1" s="1"/>
  <c r="H142" i="1"/>
  <c r="C123" i="1"/>
  <c r="E122" i="1"/>
  <c r="E150" i="1"/>
  <c r="E139" i="1"/>
  <c r="H150" i="1"/>
  <c r="C131" i="1"/>
  <c r="C132" i="1" s="1"/>
  <c r="C133" i="1" s="1"/>
  <c r="E130" i="1"/>
  <c r="F123" i="1"/>
  <c r="H122" i="1"/>
  <c r="H139" i="1"/>
  <c r="H130" i="1"/>
  <c r="F83" i="1"/>
  <c r="H82" i="1"/>
  <c r="D111" i="1"/>
  <c r="E110" i="1"/>
  <c r="C91" i="1"/>
  <c r="E90" i="1"/>
  <c r="G111" i="1"/>
  <c r="H110" i="1"/>
  <c r="L110" i="1"/>
  <c r="O91" i="1"/>
  <c r="L100" i="1"/>
  <c r="J83" i="1"/>
  <c r="L82" i="1"/>
  <c r="G100" i="1"/>
  <c r="H99" i="1"/>
  <c r="C83" i="1"/>
  <c r="E82" i="1"/>
  <c r="E99" i="1"/>
  <c r="D100" i="1"/>
  <c r="H90" i="1"/>
  <c r="F91" i="1"/>
  <c r="O110" i="1"/>
  <c r="L91" i="1"/>
  <c r="O100" i="1"/>
  <c r="M83" i="1"/>
  <c r="O82" i="1"/>
  <c r="O42" i="1"/>
  <c r="M43" i="1"/>
  <c r="K71" i="1"/>
  <c r="L70" i="1"/>
  <c r="O70" i="1"/>
  <c r="N71" i="1"/>
  <c r="L50" i="1"/>
  <c r="J51" i="1"/>
  <c r="N60" i="1"/>
  <c r="O59" i="1"/>
  <c r="O50" i="1"/>
  <c r="M51" i="1"/>
  <c r="L42" i="1"/>
  <c r="J43" i="1"/>
  <c r="K60" i="1"/>
  <c r="L59" i="1"/>
  <c r="D59" i="1"/>
  <c r="G70" i="1"/>
  <c r="G59" i="1"/>
  <c r="D70" i="1"/>
  <c r="G42" i="1"/>
  <c r="F42" i="1" s="1"/>
  <c r="H42" i="1" s="1"/>
  <c r="D50" i="1"/>
  <c r="C50" i="1" s="1"/>
  <c r="G50" i="1"/>
  <c r="F50" i="1" s="1"/>
  <c r="E34" i="1"/>
  <c r="D42" i="1"/>
  <c r="C42" i="1" s="1"/>
  <c r="E42" i="1" s="1"/>
  <c r="F34" i="1"/>
  <c r="L151" i="1" l="1"/>
  <c r="K152" i="1"/>
  <c r="O132" i="1"/>
  <c r="M133" i="1"/>
  <c r="N142" i="1"/>
  <c r="O141" i="1"/>
  <c r="L132" i="1"/>
  <c r="J133" i="1"/>
  <c r="N152" i="1"/>
  <c r="O151" i="1"/>
  <c r="O123" i="1"/>
  <c r="M124" i="1"/>
  <c r="K142" i="1"/>
  <c r="L141" i="1"/>
  <c r="H131" i="1"/>
  <c r="E151" i="1"/>
  <c r="H140" i="1"/>
  <c r="H123" i="1"/>
  <c r="F124" i="1"/>
  <c r="E131" i="1"/>
  <c r="H151" i="1"/>
  <c r="E140" i="1"/>
  <c r="C124" i="1"/>
  <c r="E123" i="1"/>
  <c r="L92" i="1"/>
  <c r="O111" i="1"/>
  <c r="F92" i="1"/>
  <c r="H91" i="1"/>
  <c r="D101" i="1"/>
  <c r="E100" i="1"/>
  <c r="O92" i="1"/>
  <c r="L111" i="1"/>
  <c r="M84" i="1"/>
  <c r="O83" i="1"/>
  <c r="O101" i="1"/>
  <c r="C84" i="1"/>
  <c r="E83" i="1"/>
  <c r="G101" i="1"/>
  <c r="H100" i="1"/>
  <c r="J84" i="1"/>
  <c r="L83" i="1"/>
  <c r="L101" i="1"/>
  <c r="G112" i="1"/>
  <c r="H111" i="1"/>
  <c r="C92" i="1"/>
  <c r="E91" i="1"/>
  <c r="D112" i="1"/>
  <c r="E111" i="1"/>
  <c r="F84" i="1"/>
  <c r="H83" i="1"/>
  <c r="J44" i="1"/>
  <c r="L44" i="1" s="1"/>
  <c r="L43" i="1"/>
  <c r="M52" i="1"/>
  <c r="O51" i="1"/>
  <c r="J52" i="1"/>
  <c r="L51" i="1"/>
  <c r="N72" i="1"/>
  <c r="O71" i="1"/>
  <c r="M44" i="1"/>
  <c r="O44" i="1" s="1"/>
  <c r="O43" i="1"/>
  <c r="K61" i="1"/>
  <c r="L60" i="1"/>
  <c r="N61" i="1"/>
  <c r="O60" i="1"/>
  <c r="K72" i="1"/>
  <c r="L71" i="1"/>
  <c r="E70" i="1"/>
  <c r="D71" i="1"/>
  <c r="G71" i="1"/>
  <c r="H70" i="1"/>
  <c r="H59" i="1"/>
  <c r="G60" i="1"/>
  <c r="E59" i="1"/>
  <c r="D60" i="1"/>
  <c r="F43" i="1"/>
  <c r="F44" i="1" s="1"/>
  <c r="C51" i="1"/>
  <c r="E50" i="1"/>
  <c r="H50" i="1"/>
  <c r="F51" i="1"/>
  <c r="C43" i="1"/>
  <c r="E43" i="1" s="1"/>
  <c r="L142" i="1" l="1"/>
  <c r="K143" i="1"/>
  <c r="O152" i="1"/>
  <c r="N153" i="1"/>
  <c r="M140" i="1"/>
  <c r="M141" i="1" s="1"/>
  <c r="O142" i="1"/>
  <c r="M125" i="1"/>
  <c r="O124" i="1"/>
  <c r="J134" i="1"/>
  <c r="L133" i="1"/>
  <c r="M134" i="1"/>
  <c r="O133" i="1"/>
  <c r="K153" i="1"/>
  <c r="L152" i="1"/>
  <c r="H124" i="1"/>
  <c r="F125" i="1"/>
  <c r="C125" i="1"/>
  <c r="E124" i="1"/>
  <c r="E141" i="1"/>
  <c r="H152" i="1"/>
  <c r="H153" i="1"/>
  <c r="F150" i="1"/>
  <c r="F151" i="1" s="1"/>
  <c r="E132" i="1"/>
  <c r="H141" i="1"/>
  <c r="E152" i="1"/>
  <c r="H132" i="1"/>
  <c r="L102" i="1"/>
  <c r="L112" i="1"/>
  <c r="O112" i="1"/>
  <c r="F85" i="1"/>
  <c r="H84" i="1"/>
  <c r="D113" i="1"/>
  <c r="C110" i="1" s="1"/>
  <c r="E112" i="1"/>
  <c r="C93" i="1"/>
  <c r="E92" i="1"/>
  <c r="G113" i="1"/>
  <c r="H113" i="1" s="1"/>
  <c r="F110" i="1"/>
  <c r="F111" i="1" s="1"/>
  <c r="H112" i="1"/>
  <c r="J85" i="1"/>
  <c r="L85" i="1" s="1"/>
  <c r="L84" i="1"/>
  <c r="F99" i="1"/>
  <c r="F100" i="1" s="1"/>
  <c r="H101" i="1"/>
  <c r="C85" i="1"/>
  <c r="E84" i="1"/>
  <c r="M100" i="1"/>
  <c r="M101" i="1" s="1"/>
  <c r="O102" i="1"/>
  <c r="M85" i="1"/>
  <c r="O84" i="1"/>
  <c r="O93" i="1"/>
  <c r="D102" i="1"/>
  <c r="E101" i="1"/>
  <c r="F93" i="1"/>
  <c r="H92" i="1"/>
  <c r="J94" i="1"/>
  <c r="L93" i="1"/>
  <c r="L72" i="1"/>
  <c r="K73" i="1"/>
  <c r="M59" i="1"/>
  <c r="M60" i="1" s="1"/>
  <c r="O61" i="1"/>
  <c r="J59" i="1"/>
  <c r="J60" i="1" s="1"/>
  <c r="L61" i="1"/>
  <c r="M70" i="1"/>
  <c r="M71" i="1" s="1"/>
  <c r="O72" i="1"/>
  <c r="J53" i="1"/>
  <c r="L52" i="1"/>
  <c r="M53" i="1"/>
  <c r="O52" i="1"/>
  <c r="D61" i="1"/>
  <c r="D62" i="1" s="1"/>
  <c r="E60" i="1"/>
  <c r="H60" i="1"/>
  <c r="G61" i="1"/>
  <c r="E71" i="1"/>
  <c r="D72" i="1"/>
  <c r="H44" i="1"/>
  <c r="F45" i="1"/>
  <c r="G72" i="1"/>
  <c r="H71" i="1"/>
  <c r="H43" i="1"/>
  <c r="H51" i="1"/>
  <c r="F52" i="1"/>
  <c r="E51" i="1"/>
  <c r="C52" i="1"/>
  <c r="C44" i="1"/>
  <c r="O153" i="1" l="1"/>
  <c r="M150" i="1"/>
  <c r="M151" i="1" s="1"/>
  <c r="J140" i="1"/>
  <c r="J141" i="1" s="1"/>
  <c r="L143" i="1"/>
  <c r="L153" i="1"/>
  <c r="J150" i="1"/>
  <c r="J151" i="1" s="1"/>
  <c r="O125" i="1"/>
  <c r="M126" i="1"/>
  <c r="O126" i="1" s="1"/>
  <c r="E153" i="1"/>
  <c r="C150" i="1"/>
  <c r="C151" i="1" s="1"/>
  <c r="E142" i="1"/>
  <c r="C140" i="1"/>
  <c r="C99" i="1"/>
  <c r="C100" i="1" s="1"/>
  <c r="E102" i="1"/>
  <c r="O85" i="1"/>
  <c r="M86" i="1"/>
  <c r="O86" i="1" s="1"/>
  <c r="D114" i="1"/>
  <c r="C111" i="1" s="1"/>
  <c r="E113" i="1"/>
  <c r="L113" i="1"/>
  <c r="J110" i="1"/>
  <c r="J111" i="1" s="1"/>
  <c r="J70" i="1"/>
  <c r="J71" i="1" s="1"/>
  <c r="L73" i="1"/>
  <c r="G73" i="1"/>
  <c r="F70" i="1"/>
  <c r="C59" i="1"/>
  <c r="E62" i="1"/>
  <c r="H73" i="1"/>
  <c r="F71" i="1"/>
  <c r="E44" i="1"/>
  <c r="C45" i="1"/>
  <c r="D73" i="1"/>
  <c r="E72" i="1"/>
  <c r="H61" i="1"/>
  <c r="F59" i="1"/>
  <c r="F60" i="1" s="1"/>
  <c r="H72" i="1"/>
  <c r="E61" i="1"/>
  <c r="C60" i="1"/>
  <c r="H52" i="1"/>
  <c r="F53" i="1"/>
  <c r="E52" i="1"/>
  <c r="C53" i="1"/>
  <c r="C70" i="1" l="1"/>
  <c r="C71" i="1" s="1"/>
  <c r="E73" i="1"/>
</calcChain>
</file>

<file path=xl/comments1.xml><?xml version="1.0" encoding="utf-8"?>
<comments xmlns="http://schemas.openxmlformats.org/spreadsheetml/2006/main">
  <authors>
    <author>Ben Gruber</author>
  </authors>
  <commentList>
    <comment ref="D59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
</t>
        </r>
      </text>
    </comment>
    <comment ref="K59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
</t>
        </r>
      </text>
    </comment>
    <comment ref="D7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</t>
        </r>
      </text>
    </comment>
    <comment ref="K7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</t>
        </r>
      </text>
    </comment>
    <comment ref="D99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
</t>
        </r>
      </text>
    </comment>
    <comment ref="K10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
</t>
        </r>
      </text>
    </comment>
    <comment ref="D11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</t>
        </r>
      </text>
    </comment>
    <comment ref="K11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</t>
        </r>
      </text>
    </comment>
    <comment ref="D139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
</t>
        </r>
      </text>
    </comment>
    <comment ref="K14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
</t>
        </r>
      </text>
    </comment>
    <comment ref="D15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</t>
        </r>
      </text>
    </comment>
    <comment ref="K150" authorId="0" shapeId="0">
      <text>
        <r>
          <rPr>
            <b/>
            <sz val="9"/>
            <color indexed="81"/>
            <rFont val="Tahoma"/>
            <charset val="1"/>
          </rPr>
          <t>Ben Gruber:</t>
        </r>
        <r>
          <rPr>
            <sz val="9"/>
            <color indexed="81"/>
            <rFont val="Tahoma"/>
            <charset val="1"/>
          </rPr>
          <t xml:space="preserve">
First shot assumes no hardener active</t>
        </r>
      </text>
    </comment>
  </commentList>
</comments>
</file>

<file path=xl/sharedStrings.xml><?xml version="1.0" encoding="utf-8"?>
<sst xmlns="http://schemas.openxmlformats.org/spreadsheetml/2006/main" count="231" uniqueCount="37">
  <si>
    <t>Type</t>
  </si>
  <si>
    <t>Standard</t>
  </si>
  <si>
    <t>Advanced</t>
  </si>
  <si>
    <t>Prototype</t>
  </si>
  <si>
    <t>New</t>
  </si>
  <si>
    <t>Old</t>
  </si>
  <si>
    <t>New Damage</t>
  </si>
  <si>
    <t>Old Damage</t>
  </si>
  <si>
    <t>Old Num Missiles</t>
  </si>
  <si>
    <t>New Num Missiles</t>
  </si>
  <si>
    <t>Old Total Damage</t>
  </si>
  <si>
    <t>New Total Damage</t>
  </si>
  <si>
    <t>Difference</t>
  </si>
  <si>
    <t>W/ 1x ADV Damage Mod</t>
  </si>
  <si>
    <t>W/ 2x ADV Damage Mod</t>
  </si>
  <si>
    <t>Damage Mod amount:</t>
  </si>
  <si>
    <t>Damage Boosts</t>
  </si>
  <si>
    <t>Prof bonus (per level)</t>
  </si>
  <si>
    <t>Commando Bonus (per level)</t>
  </si>
  <si>
    <t>Level</t>
  </si>
  <si>
    <t>2x Dmg Mod + Prof 5</t>
  </si>
  <si>
    <t>2x Damage Mod + Commando 5</t>
  </si>
  <si>
    <t>2x Dmg Mod + Prof 5 + Commando 5</t>
  </si>
  <si>
    <t>Diff</t>
  </si>
  <si>
    <t>Armour</t>
  </si>
  <si>
    <t>Shields</t>
  </si>
  <si>
    <t>% left</t>
  </si>
  <si>
    <t>% Armour left</t>
  </si>
  <si>
    <t>Python</t>
  </si>
  <si>
    <t>Incubus</t>
  </si>
  <si>
    <t>% Shield left</t>
  </si>
  <si>
    <t>Plus shields</t>
  </si>
  <si>
    <t>% shield left</t>
  </si>
  <si>
    <t>Old Swarms</t>
  </si>
  <si>
    <t>New Swarms</t>
  </si>
  <si>
    <t>Plus Armour</t>
  </si>
  <si>
    <t>Proto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</si>
</sst>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154"/>
  <sheetViews>
    <sheetView tabSelected="1" workbookViewId="0">
      <selection activeCell="G26" sqref="G26"/>
    </sheetView>
  </sheetViews>
  <sheetFormatPr defaultRowHeight="15" x14ac:dyDescent="0.25"/>
  <cols>
    <col min="2" max="2" width="5.140625" customWidth="1"/>
    <col min="3" max="3" width="15.42578125" bestFit="1" customWidth="1"/>
    <col min="4" max="4" width="22.85546875" bestFit="1" customWidth="1"/>
    <col min="5" max="5" width="29" bestFit="1" customWidth="1"/>
    <col min="6" max="6" width="16.5703125" customWidth="1"/>
    <col min="7" max="7" width="20.5703125" customWidth="1"/>
    <col min="8" max="8" width="16.7109375" bestFit="1" customWidth="1"/>
    <col min="9" max="9" width="17.85546875" bestFit="1" customWidth="1"/>
    <col min="10" max="10" width="15.42578125" bestFit="1" customWidth="1"/>
    <col min="11" max="11" width="12.7109375" bestFit="1" customWidth="1"/>
    <col min="12" max="12" width="13.42578125" customWidth="1"/>
    <col min="13" max="13" width="27.28515625" bestFit="1" customWidth="1"/>
    <col min="14" max="14" width="12" bestFit="1" customWidth="1"/>
    <col min="15" max="17" width="9" bestFit="1" customWidth="1"/>
  </cols>
  <sheetData>
    <row r="3" spans="2:17" x14ac:dyDescent="0.25">
      <c r="C3" t="s">
        <v>0</v>
      </c>
      <c r="D3" t="s">
        <v>7</v>
      </c>
      <c r="E3" t="s">
        <v>6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2:17" x14ac:dyDescent="0.25">
      <c r="C4" t="s">
        <v>1</v>
      </c>
      <c r="D4">
        <v>220</v>
      </c>
      <c r="E4">
        <v>260</v>
      </c>
      <c r="F4">
        <v>4</v>
      </c>
      <c r="G4">
        <v>4</v>
      </c>
      <c r="H4">
        <f t="shared" ref="H4:I6" si="0">D4*F4</f>
        <v>880</v>
      </c>
      <c r="I4">
        <f t="shared" si="0"/>
        <v>1040</v>
      </c>
      <c r="J4">
        <f>I4-H4</f>
        <v>160</v>
      </c>
    </row>
    <row r="5" spans="2:17" x14ac:dyDescent="0.25">
      <c r="C5" t="s">
        <v>2</v>
      </c>
      <c r="D5">
        <f>$D$4</f>
        <v>220</v>
      </c>
      <c r="E5">
        <f>E4*1.1</f>
        <v>286</v>
      </c>
      <c r="F5">
        <v>5</v>
      </c>
      <c r="G5">
        <f>$G$4</f>
        <v>4</v>
      </c>
      <c r="H5">
        <f t="shared" si="0"/>
        <v>1100</v>
      </c>
      <c r="I5">
        <f t="shared" si="0"/>
        <v>1144</v>
      </c>
      <c r="J5">
        <f>I5-H5</f>
        <v>44</v>
      </c>
    </row>
    <row r="6" spans="2:17" x14ac:dyDescent="0.25">
      <c r="C6" t="s">
        <v>3</v>
      </c>
      <c r="D6">
        <f>$D$4</f>
        <v>220</v>
      </c>
      <c r="E6">
        <f>E4*1.2</f>
        <v>312</v>
      </c>
      <c r="F6">
        <v>6</v>
      </c>
      <c r="G6">
        <f>$G$4</f>
        <v>4</v>
      </c>
      <c r="H6">
        <f t="shared" si="0"/>
        <v>1320</v>
      </c>
      <c r="I6">
        <f t="shared" si="0"/>
        <v>1248</v>
      </c>
      <c r="J6">
        <f>I6-H6</f>
        <v>-72</v>
      </c>
    </row>
    <row r="8" spans="2:17" x14ac:dyDescent="0.25">
      <c r="C8" t="s">
        <v>16</v>
      </c>
      <c r="D8" t="s">
        <v>15</v>
      </c>
      <c r="E8" s="1">
        <v>0.05</v>
      </c>
      <c r="G8" t="s">
        <v>17</v>
      </c>
      <c r="H8" s="1">
        <v>0.03</v>
      </c>
      <c r="M8" t="s">
        <v>18</v>
      </c>
      <c r="N8" s="1">
        <v>0.02</v>
      </c>
    </row>
    <row r="10" spans="2:17" x14ac:dyDescent="0.25">
      <c r="G10" t="s">
        <v>19</v>
      </c>
    </row>
    <row r="11" spans="2:17" x14ac:dyDescent="0.25">
      <c r="B11" t="s">
        <v>4</v>
      </c>
      <c r="C11" t="s">
        <v>0</v>
      </c>
      <c r="D11" t="s">
        <v>13</v>
      </c>
      <c r="E11" t="s">
        <v>14</v>
      </c>
      <c r="G11">
        <v>1</v>
      </c>
      <c r="H11">
        <v>2</v>
      </c>
      <c r="I11">
        <v>3</v>
      </c>
      <c r="J11">
        <v>4</v>
      </c>
      <c r="K11">
        <v>5</v>
      </c>
      <c r="M11">
        <v>1</v>
      </c>
      <c r="N11">
        <v>2</v>
      </c>
      <c r="O11">
        <v>3</v>
      </c>
      <c r="P11">
        <v>4</v>
      </c>
      <c r="Q11">
        <v>5</v>
      </c>
    </row>
    <row r="12" spans="2:17" x14ac:dyDescent="0.25">
      <c r="C12" t="s">
        <v>1</v>
      </c>
      <c r="D12">
        <f>$I4*(1+$E$8)</f>
        <v>1092</v>
      </c>
      <c r="E12">
        <f>$I4*(1+$E$8)*(1+($E$8*0.869))</f>
        <v>1139.4474</v>
      </c>
      <c r="G12">
        <f t="shared" ref="G12:K14" si="1">$I4*(1+G$11*$H$8)</f>
        <v>1071.2</v>
      </c>
      <c r="H12">
        <f t="shared" si="1"/>
        <v>1102.4000000000001</v>
      </c>
      <c r="I12">
        <f t="shared" si="1"/>
        <v>1133.6000000000001</v>
      </c>
      <c r="J12">
        <f t="shared" si="1"/>
        <v>1164.8000000000002</v>
      </c>
      <c r="K12">
        <f t="shared" si="1"/>
        <v>1196</v>
      </c>
      <c r="M12">
        <f t="shared" ref="M12:Q14" si="2">$I4*(1+M$11*$N$8)</f>
        <v>1060.8</v>
      </c>
      <c r="N12">
        <f t="shared" si="2"/>
        <v>1081.6000000000001</v>
      </c>
      <c r="O12">
        <f t="shared" si="2"/>
        <v>1102.4000000000001</v>
      </c>
      <c r="P12">
        <f t="shared" si="2"/>
        <v>1123.2</v>
      </c>
      <c r="Q12">
        <f t="shared" si="2"/>
        <v>1144</v>
      </c>
    </row>
    <row r="13" spans="2:17" x14ac:dyDescent="0.25">
      <c r="C13" t="s">
        <v>2</v>
      </c>
      <c r="D13">
        <f>$I5*(1+$E$8)</f>
        <v>1201.2</v>
      </c>
      <c r="E13">
        <f>$I5*(1+$E$8)*(1+($E$8*0.869))</f>
        <v>1253.3921399999999</v>
      </c>
      <c r="G13">
        <f t="shared" si="1"/>
        <v>1178.32</v>
      </c>
      <c r="H13">
        <f t="shared" si="1"/>
        <v>1212.6400000000001</v>
      </c>
      <c r="I13">
        <f t="shared" si="1"/>
        <v>1246.96</v>
      </c>
      <c r="J13">
        <f t="shared" si="1"/>
        <v>1281.2800000000002</v>
      </c>
      <c r="K13">
        <f t="shared" si="1"/>
        <v>1315.6</v>
      </c>
      <c r="M13">
        <f t="shared" si="2"/>
        <v>1166.8800000000001</v>
      </c>
      <c r="N13">
        <f t="shared" si="2"/>
        <v>1189.76</v>
      </c>
      <c r="O13">
        <f t="shared" si="2"/>
        <v>1212.6400000000001</v>
      </c>
      <c r="P13">
        <f t="shared" si="2"/>
        <v>1235.52</v>
      </c>
      <c r="Q13">
        <f t="shared" si="2"/>
        <v>1258.4000000000001</v>
      </c>
    </row>
    <row r="14" spans="2:17" x14ac:dyDescent="0.25">
      <c r="C14" t="s">
        <v>3</v>
      </c>
      <c r="D14">
        <f>$I6*(1+$E$8)</f>
        <v>1310.4000000000001</v>
      </c>
      <c r="E14">
        <f>$I6*(1+$E$8)*(1+($E$8*0.869))</f>
        <v>1367.3368800000001</v>
      </c>
      <c r="G14">
        <f t="shared" si="1"/>
        <v>1285.44</v>
      </c>
      <c r="H14">
        <f t="shared" si="1"/>
        <v>1322.88</v>
      </c>
      <c r="I14">
        <f t="shared" si="1"/>
        <v>1360.3200000000002</v>
      </c>
      <c r="J14">
        <f t="shared" si="1"/>
        <v>1397.7600000000002</v>
      </c>
      <c r="K14">
        <f t="shared" si="1"/>
        <v>1435.1999999999998</v>
      </c>
      <c r="M14">
        <f t="shared" si="2"/>
        <v>1272.96</v>
      </c>
      <c r="N14">
        <f t="shared" si="2"/>
        <v>1297.92</v>
      </c>
      <c r="O14">
        <f t="shared" si="2"/>
        <v>1322.88</v>
      </c>
      <c r="P14">
        <f t="shared" si="2"/>
        <v>1347.8400000000001</v>
      </c>
      <c r="Q14">
        <f t="shared" si="2"/>
        <v>1372.8000000000002</v>
      </c>
    </row>
    <row r="16" spans="2:17" x14ac:dyDescent="0.25">
      <c r="B16" t="s">
        <v>5</v>
      </c>
      <c r="C16" t="s">
        <v>0</v>
      </c>
      <c r="D16" t="s">
        <v>13</v>
      </c>
      <c r="E16" t="s">
        <v>14</v>
      </c>
      <c r="G16">
        <v>1</v>
      </c>
      <c r="H16">
        <v>2</v>
      </c>
      <c r="I16">
        <v>3</v>
      </c>
      <c r="J16">
        <v>4</v>
      </c>
      <c r="K16">
        <v>5</v>
      </c>
      <c r="M16">
        <v>1</v>
      </c>
      <c r="N16">
        <v>2</v>
      </c>
      <c r="O16">
        <v>3</v>
      </c>
      <c r="P16">
        <v>4</v>
      </c>
      <c r="Q16">
        <v>5</v>
      </c>
    </row>
    <row r="17" spans="2:17" x14ac:dyDescent="0.25">
      <c r="C17" t="s">
        <v>1</v>
      </c>
      <c r="D17">
        <f>$H4*(1+$E$8)</f>
        <v>924</v>
      </c>
      <c r="E17">
        <f>$H4*(1+$E$8)*(1+($E$8*0.869))</f>
        <v>964.14779999999996</v>
      </c>
      <c r="G17">
        <f>$H4*(1+G$16*$H$8)</f>
        <v>906.4</v>
      </c>
      <c r="H17">
        <f>$H4*(1+H$16*$H$8)</f>
        <v>932.80000000000007</v>
      </c>
      <c r="I17">
        <f>$H4*(1+I$16*$H$8)</f>
        <v>959.2</v>
      </c>
      <c r="J17">
        <f>$H4*(1+J$16*$H$8)</f>
        <v>985.60000000000014</v>
      </c>
      <c r="K17">
        <f>$H4*(1+K$16*$H$8)</f>
        <v>1011.9999999999999</v>
      </c>
      <c r="M17">
        <f t="shared" ref="M17:Q19" si="3">$H4*(1+M$16*$N$8)</f>
        <v>897.6</v>
      </c>
      <c r="N17">
        <f t="shared" si="3"/>
        <v>915.2</v>
      </c>
      <c r="O17">
        <f t="shared" si="3"/>
        <v>932.80000000000007</v>
      </c>
      <c r="P17">
        <f t="shared" si="3"/>
        <v>950.40000000000009</v>
      </c>
      <c r="Q17">
        <f t="shared" si="3"/>
        <v>968.00000000000011</v>
      </c>
    </row>
    <row r="18" spans="2:17" x14ac:dyDescent="0.25">
      <c r="C18" t="s">
        <v>2</v>
      </c>
      <c r="D18">
        <f>$H5*(1+$E$8)</f>
        <v>1155</v>
      </c>
      <c r="E18">
        <f>$H5*(1+$E$8)*(1+($E$8*0.869))</f>
        <v>1205.1847499999999</v>
      </c>
      <c r="G18">
        <f t="shared" ref="G18:H18" si="4">$H5*(1+G$16*$H$8)</f>
        <v>1133</v>
      </c>
      <c r="H18">
        <f t="shared" si="4"/>
        <v>1166</v>
      </c>
      <c r="I18">
        <f t="shared" ref="I18:K18" si="5">$H5*(1+I$16*$H$8)</f>
        <v>1199</v>
      </c>
      <c r="J18">
        <f t="shared" si="5"/>
        <v>1232.0000000000002</v>
      </c>
      <c r="K18">
        <f t="shared" si="5"/>
        <v>1265</v>
      </c>
      <c r="M18">
        <f t="shared" si="3"/>
        <v>1122</v>
      </c>
      <c r="N18">
        <f t="shared" si="3"/>
        <v>1144</v>
      </c>
      <c r="O18">
        <f t="shared" si="3"/>
        <v>1166</v>
      </c>
      <c r="P18">
        <f t="shared" si="3"/>
        <v>1188</v>
      </c>
      <c r="Q18">
        <f t="shared" si="3"/>
        <v>1210</v>
      </c>
    </row>
    <row r="19" spans="2:17" x14ac:dyDescent="0.25">
      <c r="C19" t="s">
        <v>3</v>
      </c>
      <c r="D19">
        <f>$H6*(1+$E$8)</f>
        <v>1386</v>
      </c>
      <c r="E19">
        <f>$H6*(1+$E$8)*(1+($E$8*0.869))</f>
        <v>1446.2217000000001</v>
      </c>
      <c r="G19">
        <f>$H6*(1+G$16*$H$8)</f>
        <v>1359.6000000000001</v>
      </c>
      <c r="H19">
        <f>$H6*(1+H$16*$H$8)</f>
        <v>1399.2</v>
      </c>
      <c r="I19">
        <f>$H6*(1+I$16*$H$8)</f>
        <v>1438.8000000000002</v>
      </c>
      <c r="J19">
        <f>$H6*(1+J$16*$H$8)</f>
        <v>1478.4</v>
      </c>
      <c r="K19">
        <f>$H6*(1+K$16*$H$8)</f>
        <v>1517.9999999999998</v>
      </c>
      <c r="M19">
        <f t="shared" si="3"/>
        <v>1346.4</v>
      </c>
      <c r="N19">
        <f t="shared" si="3"/>
        <v>1372.8</v>
      </c>
      <c r="O19">
        <f t="shared" si="3"/>
        <v>1399.2</v>
      </c>
      <c r="P19">
        <f t="shared" si="3"/>
        <v>1425.6000000000001</v>
      </c>
      <c r="Q19">
        <f t="shared" si="3"/>
        <v>1452.0000000000002</v>
      </c>
    </row>
    <row r="21" spans="2:17" x14ac:dyDescent="0.25">
      <c r="B21" t="s">
        <v>4</v>
      </c>
      <c r="C21" t="s">
        <v>0</v>
      </c>
      <c r="D21" t="s">
        <v>20</v>
      </c>
      <c r="E21" t="s">
        <v>21</v>
      </c>
      <c r="F21" t="s">
        <v>22</v>
      </c>
    </row>
    <row r="22" spans="2:17" x14ac:dyDescent="0.25">
      <c r="C22" t="s">
        <v>1</v>
      </c>
      <c r="D22">
        <f>$E12*(1+K$11*$H$8)</f>
        <v>1310.3645099999999</v>
      </c>
      <c r="E22">
        <f>$E12*(1+Q$11*$N$8)</f>
        <v>1253.3921400000002</v>
      </c>
      <c r="F22">
        <f>$E12*(1+K$11*$H$8)*(1+Q$11*$N$8)</f>
        <v>1441.4009610000001</v>
      </c>
    </row>
    <row r="23" spans="2:17" x14ac:dyDescent="0.25">
      <c r="C23" t="s">
        <v>2</v>
      </c>
      <c r="D23">
        <f>$E13*(1+K$11*$H$8)</f>
        <v>1441.4009609999998</v>
      </c>
      <c r="E23">
        <f>$E13*(1+Q$11*$N$8)</f>
        <v>1378.731354</v>
      </c>
      <c r="F23">
        <f>$E13*(1+K$11*$H$8)*(1+Q$11*$N$8)</f>
        <v>1585.5410571</v>
      </c>
    </row>
    <row r="24" spans="2:17" x14ac:dyDescent="0.25">
      <c r="C24" t="s">
        <v>3</v>
      </c>
      <c r="D24">
        <f>$E14*(1+K$11*$H$8)</f>
        <v>1572.437412</v>
      </c>
      <c r="E24">
        <f>$E14*(1+Q$11*$N$8)</f>
        <v>1504.0705680000001</v>
      </c>
      <c r="F24">
        <f>$E14*(1+K$11*$H$8)*(1+Q$11*$N$8)</f>
        <v>1729.6811532000002</v>
      </c>
    </row>
    <row r="26" spans="2:17" x14ac:dyDescent="0.25">
      <c r="B26" t="s">
        <v>5</v>
      </c>
      <c r="C26" t="s">
        <v>0</v>
      </c>
      <c r="D26" t="s">
        <v>20</v>
      </c>
      <c r="E26" t="s">
        <v>21</v>
      </c>
      <c r="F26" t="s">
        <v>22</v>
      </c>
    </row>
    <row r="27" spans="2:17" x14ac:dyDescent="0.25">
      <c r="C27" t="s">
        <v>1</v>
      </c>
      <c r="D27">
        <f>$E17*(1+K$11*$H$8)</f>
        <v>1108.7699699999998</v>
      </c>
      <c r="E27">
        <f>$E17*(1+Q$11*$N$8)</f>
        <v>1060.56258</v>
      </c>
      <c r="F27">
        <f>$E17*(1+K$11*$H$8)*(1+Q$11*$N$8)</f>
        <v>1219.6469669999999</v>
      </c>
    </row>
    <row r="28" spans="2:17" x14ac:dyDescent="0.25">
      <c r="C28" t="s">
        <v>2</v>
      </c>
      <c r="D28">
        <f>$E18*(1+K$11*$H$8)</f>
        <v>1385.9624624999997</v>
      </c>
      <c r="E28">
        <f>$E18*(1+Q$11*$N$8)</f>
        <v>1325.703225</v>
      </c>
      <c r="F28">
        <f>$E18*(1+K$11*$H$8)*(1+Q$11*$N$8)</f>
        <v>1524.5587087499998</v>
      </c>
    </row>
    <row r="29" spans="2:17" x14ac:dyDescent="0.25">
      <c r="C29" t="s">
        <v>3</v>
      </c>
      <c r="D29">
        <f>$E19*(1+K$11*$H$8)</f>
        <v>1663.154955</v>
      </c>
      <c r="E29">
        <f>$E19*(1+Q$11*$N$8)</f>
        <v>1590.8438700000002</v>
      </c>
      <c r="F29">
        <f>$E19*(1+K$11*$H$8)*(1+Q$11*$N$8)</f>
        <v>1829.4704505000002</v>
      </c>
    </row>
    <row r="31" spans="2:17" x14ac:dyDescent="0.25">
      <c r="B31" t="s">
        <v>23</v>
      </c>
      <c r="C31" t="s">
        <v>0</v>
      </c>
      <c r="D31" t="s">
        <v>20</v>
      </c>
      <c r="E31" t="s">
        <v>21</v>
      </c>
      <c r="F31" t="s">
        <v>22</v>
      </c>
    </row>
    <row r="32" spans="2:17" x14ac:dyDescent="0.25">
      <c r="C32" t="s">
        <v>1</v>
      </c>
      <c r="D32">
        <f t="shared" ref="D32:F34" si="6">D22-D27</f>
        <v>201.59454000000005</v>
      </c>
      <c r="E32">
        <f t="shared" si="6"/>
        <v>192.82956000000013</v>
      </c>
      <c r="F32">
        <f t="shared" si="6"/>
        <v>221.75399400000015</v>
      </c>
    </row>
    <row r="33" spans="3:15" x14ac:dyDescent="0.25">
      <c r="C33" t="s">
        <v>2</v>
      </c>
      <c r="D33">
        <f t="shared" si="6"/>
        <v>55.438498500000151</v>
      </c>
      <c r="E33">
        <f>E23-E28</f>
        <v>53.028129000000035</v>
      </c>
      <c r="F33">
        <f>F23-F28</f>
        <v>60.982348350000166</v>
      </c>
    </row>
    <row r="34" spans="3:15" x14ac:dyDescent="0.25">
      <c r="C34" t="s">
        <v>3</v>
      </c>
      <c r="D34">
        <f t="shared" si="6"/>
        <v>-90.717542999999978</v>
      </c>
      <c r="E34">
        <f>E24-E29</f>
        <v>-86.773302000000058</v>
      </c>
      <c r="F34">
        <f>F24-F29</f>
        <v>-99.789297300000044</v>
      </c>
    </row>
    <row r="36" spans="3:15" x14ac:dyDescent="0.25">
      <c r="C36" t="s">
        <v>36</v>
      </c>
    </row>
    <row r="37" spans="3:15" x14ac:dyDescent="0.25">
      <c r="C37" t="s">
        <v>34</v>
      </c>
      <c r="J37" t="s">
        <v>33</v>
      </c>
    </row>
    <row r="38" spans="3:15" x14ac:dyDescent="0.25">
      <c r="C38" t="s">
        <v>29</v>
      </c>
      <c r="J38" t="s">
        <v>29</v>
      </c>
    </row>
    <row r="39" spans="3:15" x14ac:dyDescent="0.25">
      <c r="C39">
        <v>1.2</v>
      </c>
      <c r="D39">
        <v>0.8</v>
      </c>
      <c r="F39">
        <v>1.2</v>
      </c>
      <c r="G39">
        <v>0.8</v>
      </c>
      <c r="J39">
        <v>1.2</v>
      </c>
      <c r="K39">
        <v>0.8</v>
      </c>
      <c r="M39">
        <v>1.2</v>
      </c>
      <c r="N39">
        <v>0.8</v>
      </c>
    </row>
    <row r="40" spans="3:15" x14ac:dyDescent="0.25">
      <c r="C40" t="s">
        <v>24</v>
      </c>
      <c r="D40" t="s">
        <v>25</v>
      </c>
      <c r="E40" t="s">
        <v>27</v>
      </c>
      <c r="F40" t="s">
        <v>24</v>
      </c>
      <c r="G40" t="s">
        <v>25</v>
      </c>
      <c r="H40" t="s">
        <v>26</v>
      </c>
      <c r="J40" t="s">
        <v>24</v>
      </c>
      <c r="K40" t="s">
        <v>25</v>
      </c>
      <c r="L40" t="s">
        <v>27</v>
      </c>
      <c r="M40" t="s">
        <v>24</v>
      </c>
      <c r="N40" t="s">
        <v>25</v>
      </c>
      <c r="O40" t="s">
        <v>26</v>
      </c>
    </row>
    <row r="41" spans="3:15" x14ac:dyDescent="0.25">
      <c r="C41">
        <v>3046</v>
      </c>
      <c r="D41">
        <v>950</v>
      </c>
      <c r="F41">
        <v>4247</v>
      </c>
      <c r="G41">
        <v>950</v>
      </c>
      <c r="J41">
        <v>3046</v>
      </c>
      <c r="K41">
        <v>950</v>
      </c>
      <c r="M41">
        <v>4247</v>
      </c>
      <c r="N41">
        <v>950</v>
      </c>
    </row>
    <row r="42" spans="3:15" x14ac:dyDescent="0.25">
      <c r="C42">
        <f>(C41-(ABS(D42)/$D$39*$C$39*1.15)*0.75)+(93.75*2)</f>
        <v>2905.8494621199998</v>
      </c>
      <c r="D42">
        <f>D41-(E24*$D$39)</f>
        <v>-253.25645440000017</v>
      </c>
      <c r="E42" s="1">
        <f>(C42/C41)</f>
        <v>0.95398866123440573</v>
      </c>
      <c r="F42">
        <f>(F41-(ABS(G42)/$D$39*$C$39*1.15))+(93.75*2)</f>
        <v>3997.63261616</v>
      </c>
      <c r="G42">
        <f>G41-($E$24*$D$39)</f>
        <v>-253.25645440000017</v>
      </c>
      <c r="H42" s="1">
        <f>(F42/F41)</f>
        <v>0.94128387477278075</v>
      </c>
      <c r="J42">
        <f>(J41-(ABS(K42)/$D$39*$C$39*1.15)*0.75)+(93.75*2)</f>
        <v>2816.0390945499998</v>
      </c>
      <c r="K42">
        <f>K41-(E29*$D$39)</f>
        <v>-322.67509600000017</v>
      </c>
      <c r="L42" s="1">
        <f>(J42/J41)</f>
        <v>0.92450397063361778</v>
      </c>
      <c r="M42">
        <f>(M41-(ABS(N42)/$D$39*$C$39*1.15))+(93.75*2)</f>
        <v>3877.8854593999995</v>
      </c>
      <c r="N42">
        <f>N41-($E$29*$D$39)</f>
        <v>-322.67509600000017</v>
      </c>
      <c r="O42" s="1">
        <f>(M42/M41)</f>
        <v>0.91308817033199896</v>
      </c>
    </row>
    <row r="43" spans="3:15" x14ac:dyDescent="0.25">
      <c r="C43">
        <f>(C42-($F$24*$C$39)*0.75)+(93.75*2)</f>
        <v>1536.6364242399998</v>
      </c>
      <c r="E43" s="1">
        <f>(C43/C42)</f>
        <v>0.52880799376266618</v>
      </c>
      <c r="F43">
        <f>(F42-($F$24*$C$39))+(93.75*2)</f>
        <v>2109.51523232</v>
      </c>
      <c r="H43" s="1">
        <f>(F43/F42)</f>
        <v>0.52769111993746287</v>
      </c>
      <c r="J43">
        <f>(J42-($F$29*$C$39)*0.75)+(93.75*2)</f>
        <v>1357.0156890999997</v>
      </c>
      <c r="L43" s="1">
        <f>(J43/J42)</f>
        <v>0.4818880859027454</v>
      </c>
      <c r="M43">
        <f>(M42-($F$29*$C$39))+(93.75*2)</f>
        <v>1870.0209187999994</v>
      </c>
      <c r="O43" s="1">
        <f>(M43/M42)</f>
        <v>0.48222696064089937</v>
      </c>
    </row>
    <row r="44" spans="3:15" x14ac:dyDescent="0.25">
      <c r="C44">
        <f>C43-($F$24*$C$39)*0.75+(93.75*2)</f>
        <v>167.42338635999977</v>
      </c>
      <c r="E44" s="1">
        <f>(C44/C43)</f>
        <v>0.108954456447175</v>
      </c>
      <c r="F44">
        <f>F43-($F$24*$C$39)+(93.75*2)</f>
        <v>221.39784847999999</v>
      </c>
      <c r="H44" s="1">
        <f>(F44/F43)</f>
        <v>0.10495200275776694</v>
      </c>
      <c r="J44">
        <f>J43-($F$29*$C$39)*0.75+(93.75*2)</f>
        <v>-102.00771635000046</v>
      </c>
      <c r="L44" s="1">
        <f>(J44/J43)</f>
        <v>-7.517062416400952E-2</v>
      </c>
      <c r="M44">
        <f>M43-($F$29*$C$39)+(93.75*2)</f>
        <v>-137.84362180000062</v>
      </c>
      <c r="O44" s="1">
        <f>(M44/M43)</f>
        <v>-7.3712342153078952E-2</v>
      </c>
    </row>
    <row r="45" spans="3:15" x14ac:dyDescent="0.25">
      <c r="C45">
        <f>C44-($F$24*$C$39)*0.75+(93.75*2)</f>
        <v>-1201.7896515200002</v>
      </c>
      <c r="F45">
        <f>F44-($F$24*$C$39)+(93.75*2)</f>
        <v>-1666.71953536</v>
      </c>
    </row>
    <row r="46" spans="3:15" x14ac:dyDescent="0.25">
      <c r="C46" t="s">
        <v>35</v>
      </c>
      <c r="D46">
        <v>100</v>
      </c>
      <c r="J46" t="s">
        <v>35</v>
      </c>
      <c r="K46">
        <v>100</v>
      </c>
    </row>
    <row r="47" spans="3:15" x14ac:dyDescent="0.25">
      <c r="C47">
        <v>1.2</v>
      </c>
      <c r="D47">
        <v>0.8</v>
      </c>
      <c r="F47">
        <v>1.2</v>
      </c>
      <c r="G47">
        <v>0.8</v>
      </c>
      <c r="J47">
        <v>1.2</v>
      </c>
      <c r="K47">
        <v>0.8</v>
      </c>
      <c r="M47">
        <v>1.2</v>
      </c>
      <c r="N47">
        <v>0.8</v>
      </c>
    </row>
    <row r="48" spans="3:15" x14ac:dyDescent="0.25">
      <c r="C48" t="s">
        <v>24</v>
      </c>
      <c r="D48" t="s">
        <v>25</v>
      </c>
      <c r="E48" t="s">
        <v>27</v>
      </c>
      <c r="F48" t="s">
        <v>24</v>
      </c>
      <c r="G48" t="s">
        <v>25</v>
      </c>
      <c r="H48" t="s">
        <v>26</v>
      </c>
      <c r="J48" t="s">
        <v>24</v>
      </c>
      <c r="K48" t="s">
        <v>25</v>
      </c>
      <c r="L48" t="s">
        <v>27</v>
      </c>
      <c r="M48" t="s">
        <v>24</v>
      </c>
      <c r="N48" t="s">
        <v>25</v>
      </c>
      <c r="O48" t="s">
        <v>26</v>
      </c>
    </row>
    <row r="49" spans="3:15" x14ac:dyDescent="0.25">
      <c r="C49">
        <f>C41+D46</f>
        <v>3146</v>
      </c>
      <c r="D49">
        <v>950</v>
      </c>
      <c r="F49">
        <f>F41+D46</f>
        <v>4347</v>
      </c>
      <c r="G49">
        <v>950</v>
      </c>
      <c r="J49">
        <f>J41+K46</f>
        <v>3146</v>
      </c>
      <c r="K49">
        <v>950</v>
      </c>
      <c r="M49">
        <f>M41+K46</f>
        <v>4347</v>
      </c>
      <c r="N49">
        <v>950</v>
      </c>
    </row>
    <row r="50" spans="3:15" x14ac:dyDescent="0.25">
      <c r="C50">
        <f>(C49-(ABS(D50)/$D$39*$C$39*1.15)*0.75)+(93.75*2)</f>
        <v>3005.8494621199998</v>
      </c>
      <c r="D50">
        <f>D49-($E$24*$D$39)</f>
        <v>-253.25645440000017</v>
      </c>
      <c r="E50" s="1">
        <f>(C50/C49)</f>
        <v>0.9554511958423394</v>
      </c>
      <c r="F50">
        <f>(F49-(ABS(G50)/$D$39*$C$39*1.15))+(93.75*2)</f>
        <v>4097.63261616</v>
      </c>
      <c r="G50">
        <f>G49-($E$24*$D$39)</f>
        <v>-253.25645440000017</v>
      </c>
      <c r="H50" s="1">
        <f>(F50/F49)</f>
        <v>0.9426346022912353</v>
      </c>
      <c r="J50">
        <f>(J49-(ABS(K50)/$D$39*$C$39*1.15)*0.75)+(93.75*2)</f>
        <v>2916.0390945499998</v>
      </c>
      <c r="K50">
        <f>K49-($E$29*$D$39)</f>
        <v>-322.67509600000017</v>
      </c>
      <c r="L50" s="1">
        <f>(J50/J49)</f>
        <v>0.92690371727590581</v>
      </c>
      <c r="M50">
        <f>(M49-(ABS(N50)/$D$39*$C$39*1.15))+(93.75*2)</f>
        <v>3977.8854593999995</v>
      </c>
      <c r="N50">
        <f>N49-($E$29*$D$39)</f>
        <v>-322.67509600000017</v>
      </c>
      <c r="O50" s="1">
        <f>(M50/M49)</f>
        <v>0.91508752229123524</v>
      </c>
    </row>
    <row r="51" spans="3:15" x14ac:dyDescent="0.25">
      <c r="C51">
        <f>(C50-($F$24*$C$39)*0.75)+(93.75*2)</f>
        <v>1636.6364242399998</v>
      </c>
      <c r="E51" s="1">
        <f>(C51/C50)</f>
        <v>0.54448382890262714</v>
      </c>
      <c r="F51">
        <f>(F50-($F$24*$C$39))+(93.75*2)</f>
        <v>2209.51523232</v>
      </c>
      <c r="H51" s="1">
        <f>(F51/F50)</f>
        <v>0.53921750417698389</v>
      </c>
      <c r="J51">
        <f>(J50-($F$29*$C$39)*0.75)+(93.75*2)</f>
        <v>1457.0156890999997</v>
      </c>
      <c r="L51" s="1">
        <f>(J51/J50)</f>
        <v>0.4996557459819807</v>
      </c>
      <c r="M51">
        <f>(M50-($F$29*$C$39))+(93.75*2)</f>
        <v>1970.0209187999994</v>
      </c>
      <c r="O51" s="1">
        <f>(M51/M50)</f>
        <v>0.49524324893385585</v>
      </c>
    </row>
    <row r="52" spans="3:15" x14ac:dyDescent="0.25">
      <c r="C52">
        <f>C51-($F$24*$C$39)*0.75+(93.75*2)</f>
        <v>267.42338635999977</v>
      </c>
      <c r="E52" s="1">
        <f>(C52/C51)</f>
        <v>0.16339816369673088</v>
      </c>
      <c r="F52">
        <f>F51-($F$24*$C$39)+(93.75*2)</f>
        <v>321.39784847999999</v>
      </c>
      <c r="H52" s="1">
        <f>(F52/F51)</f>
        <v>0.14546079781605803</v>
      </c>
      <c r="J52">
        <f>J51-($F$29*$C$39)*0.75+(93.75*2)</f>
        <v>-2.0077163500004644</v>
      </c>
      <c r="L52" s="1">
        <f>(J52/J51)</f>
        <v>-1.3779648119236335E-3</v>
      </c>
      <c r="M52">
        <f>M51-($F$29*$C$39)+(93.75*2)</f>
        <v>-37.843621800000619</v>
      </c>
      <c r="O52" s="1">
        <f>(M52/M51)</f>
        <v>-1.9209756322309684E-2</v>
      </c>
    </row>
    <row r="53" spans="3:15" x14ac:dyDescent="0.25">
      <c r="C53">
        <f>C52-($F$24*$C$39)*0.75+(93.75*2)</f>
        <v>-1101.7896515200002</v>
      </c>
      <c r="F53">
        <f>F52-($F$24*$C$39)+(93.75*2)</f>
        <v>-1566.71953536</v>
      </c>
      <c r="J53">
        <f>J52-($F$29*$C$39)*0.75+(93.75*2)</f>
        <v>-1461.0311218000006</v>
      </c>
      <c r="M53">
        <f>M52-($F$29*$C$39)+(93.75*2)</f>
        <v>-2045.7081624000007</v>
      </c>
    </row>
    <row r="55" spans="3:15" x14ac:dyDescent="0.25">
      <c r="C55" t="s">
        <v>28</v>
      </c>
      <c r="J55" t="s">
        <v>28</v>
      </c>
    </row>
    <row r="56" spans="3:15" x14ac:dyDescent="0.25">
      <c r="C56">
        <v>1</v>
      </c>
      <c r="D56">
        <v>0.8</v>
      </c>
      <c r="F56">
        <v>1</v>
      </c>
      <c r="G56">
        <v>0.8</v>
      </c>
      <c r="J56">
        <v>1</v>
      </c>
      <c r="K56">
        <v>0.8</v>
      </c>
      <c r="M56">
        <v>1</v>
      </c>
      <c r="N56">
        <v>0.8</v>
      </c>
    </row>
    <row r="57" spans="3:15" x14ac:dyDescent="0.25">
      <c r="C57" t="s">
        <v>24</v>
      </c>
      <c r="D57" t="s">
        <v>25</v>
      </c>
      <c r="E57" t="s">
        <v>30</v>
      </c>
      <c r="F57" t="s">
        <v>24</v>
      </c>
      <c r="G57" t="s">
        <v>25</v>
      </c>
      <c r="H57" t="s">
        <v>26</v>
      </c>
      <c r="J57" t="s">
        <v>24</v>
      </c>
      <c r="K57" t="s">
        <v>25</v>
      </c>
      <c r="L57" t="s">
        <v>30</v>
      </c>
      <c r="M57" t="s">
        <v>24</v>
      </c>
      <c r="N57" t="s">
        <v>25</v>
      </c>
      <c r="O57" t="s">
        <v>26</v>
      </c>
    </row>
    <row r="58" spans="3:15" x14ac:dyDescent="0.25">
      <c r="C58">
        <v>960</v>
      </c>
      <c r="D58">
        <v>2555</v>
      </c>
      <c r="F58">
        <v>960</v>
      </c>
      <c r="G58">
        <v>3035</v>
      </c>
      <c r="J58">
        <v>960</v>
      </c>
      <c r="K58">
        <v>2555</v>
      </c>
      <c r="M58">
        <v>960</v>
      </c>
      <c r="N58">
        <v>3035</v>
      </c>
    </row>
    <row r="59" spans="3:15" x14ac:dyDescent="0.25">
      <c r="C59">
        <f>(C58-(ABS(D62)/$D$56*$C$56*1.15))</f>
        <v>-210.29472896000061</v>
      </c>
      <c r="D59">
        <f>D58-(($E$24*$D$56))</f>
        <v>1351.7435455999998</v>
      </c>
      <c r="E59" s="1">
        <f>(D59/D$58)</f>
        <v>0.52905813917808209</v>
      </c>
      <c r="F59">
        <f>(F58-(ABS(G61)/$G$56*$F$56*1.15))</f>
        <v>133.76904039999931</v>
      </c>
      <c r="G59">
        <f>G58-(($E$24*$G$56))</f>
        <v>1831.7435455999998</v>
      </c>
      <c r="H59" s="1">
        <f>(G59/G$58)</f>
        <v>0.60353988322899499</v>
      </c>
      <c r="J59">
        <f>(J58-(ABS(K61)/$D$56*$C$56*1.15))</f>
        <v>607.97750889999941</v>
      </c>
      <c r="K59">
        <f>K58-(($E$29*$D$56))</f>
        <v>1282.3249039999998</v>
      </c>
      <c r="L59" s="1">
        <f>(K59/K$58)</f>
        <v>0.50188841643835613</v>
      </c>
      <c r="M59">
        <f>(M58-(ABS(N61)/$G$56*$F$56*1.15))</f>
        <v>-165.59885150000059</v>
      </c>
      <c r="N59">
        <f>N58-(($E$29*$G$56))</f>
        <v>1762.3249039999998</v>
      </c>
      <c r="O59" s="1">
        <f>(N59/N$58)</f>
        <v>0.58066718418451391</v>
      </c>
    </row>
    <row r="60" spans="3:15" x14ac:dyDescent="0.25">
      <c r="C60">
        <f>(C59-($F$24*$C$56))</f>
        <v>-1939.9758821600008</v>
      </c>
      <c r="D60">
        <f>D59-(($E$24*$D$56)*0.6)</f>
        <v>629.78967295999973</v>
      </c>
      <c r="E60" s="1">
        <f>(D60/D$58)</f>
        <v>0.2464930226849314</v>
      </c>
      <c r="F60">
        <f>(F59-($F$24*$F$56))</f>
        <v>-1595.9121128000008</v>
      </c>
      <c r="G60">
        <f>G59-(($E$24*$G$56))</f>
        <v>628.48709119999967</v>
      </c>
      <c r="H60" s="1">
        <f>(G60/G$58)</f>
        <v>0.20707976645799001</v>
      </c>
      <c r="J60">
        <f>(J59-($F$29*$C$56))</f>
        <v>-1221.4929416000009</v>
      </c>
      <c r="K60">
        <f>K59-(($E$29*$D$56)*0.6)</f>
        <v>518.71984639999971</v>
      </c>
      <c r="L60" s="1">
        <f>(K60/K$58)</f>
        <v>0.20302146630136975</v>
      </c>
      <c r="M60">
        <f>(M59-($F$29*$F$56))</f>
        <v>-1995.0693020000008</v>
      </c>
      <c r="N60">
        <f>N59-(($E$29*$G$56))</f>
        <v>489.64980799999967</v>
      </c>
      <c r="O60" s="1">
        <f>(N60/N$58)</f>
        <v>0.1613343683690279</v>
      </c>
    </row>
    <row r="61" spans="3:15" x14ac:dyDescent="0.25">
      <c r="D61">
        <f>D60-(($E$24*$D$56)*0.6)</f>
        <v>-92.164199680000365</v>
      </c>
      <c r="E61" s="1">
        <f>(D61/D$58)</f>
        <v>-3.6072093808219324E-2</v>
      </c>
      <c r="G61">
        <f>G60-(($E$24*$G$56))</f>
        <v>-574.7693632000005</v>
      </c>
      <c r="H61" s="1">
        <f>(G61/G$58)</f>
        <v>-0.18938035031301498</v>
      </c>
      <c r="K61">
        <f>K60-(($E$29*$D$56)*0.6)</f>
        <v>-244.88521120000041</v>
      </c>
      <c r="L61" s="1">
        <f>(K61/K$58)</f>
        <v>-9.5845483835616599E-2</v>
      </c>
      <c r="N61">
        <f>N60-(($E$29*$G$56))</f>
        <v>-783.0252880000005</v>
      </c>
      <c r="O61" s="1">
        <f>(N61/N$58)</f>
        <v>-0.25799844744645817</v>
      </c>
    </row>
    <row r="62" spans="3:15" x14ac:dyDescent="0.25">
      <c r="D62">
        <f>D61-(($E$24*$D$56)*0.6)</f>
        <v>-814.11807232000046</v>
      </c>
      <c r="E62" s="1">
        <f>(D62/D$58)</f>
        <v>-0.31863721030137004</v>
      </c>
      <c r="L62" s="1"/>
    </row>
    <row r="66" spans="3:15" x14ac:dyDescent="0.25">
      <c r="C66" t="s">
        <v>31</v>
      </c>
      <c r="D66">
        <v>600</v>
      </c>
      <c r="J66" t="s">
        <v>31</v>
      </c>
      <c r="K66">
        <v>400</v>
      </c>
    </row>
    <row r="67" spans="3:15" x14ac:dyDescent="0.25">
      <c r="C67">
        <v>1</v>
      </c>
      <c r="D67">
        <v>0.8</v>
      </c>
      <c r="F67">
        <v>1</v>
      </c>
      <c r="G67">
        <v>0.8</v>
      </c>
      <c r="J67">
        <v>1</v>
      </c>
      <c r="K67">
        <v>0.8</v>
      </c>
      <c r="M67">
        <v>1</v>
      </c>
      <c r="N67">
        <v>0.8</v>
      </c>
    </row>
    <row r="68" spans="3:15" x14ac:dyDescent="0.25">
      <c r="C68" t="s">
        <v>24</v>
      </c>
      <c r="D68" t="s">
        <v>25</v>
      </c>
      <c r="E68" t="s">
        <v>32</v>
      </c>
      <c r="F68" t="s">
        <v>24</v>
      </c>
      <c r="G68" t="s">
        <v>25</v>
      </c>
      <c r="H68" t="s">
        <v>26</v>
      </c>
      <c r="J68" t="s">
        <v>24</v>
      </c>
      <c r="K68" t="s">
        <v>25</v>
      </c>
      <c r="L68" t="s">
        <v>32</v>
      </c>
      <c r="M68" t="s">
        <v>24</v>
      </c>
      <c r="N68" t="s">
        <v>25</v>
      </c>
      <c r="O68" t="s">
        <v>26</v>
      </c>
    </row>
    <row r="69" spans="3:15" x14ac:dyDescent="0.25">
      <c r="C69">
        <v>960</v>
      </c>
      <c r="D69">
        <f>D58+D66</f>
        <v>3155</v>
      </c>
      <c r="F69">
        <v>960</v>
      </c>
      <c r="G69">
        <f>G58+D66</f>
        <v>3635</v>
      </c>
      <c r="J69">
        <v>960</v>
      </c>
      <c r="K69">
        <f>K58+K66</f>
        <v>2955</v>
      </c>
      <c r="M69">
        <v>960</v>
      </c>
      <c r="N69">
        <f>N58+K66</f>
        <v>3435</v>
      </c>
    </row>
    <row r="70" spans="3:15" x14ac:dyDescent="0.25">
      <c r="C70">
        <f>(C69-(ABS(D73)/$D$56*$C$56*1.15))</f>
        <v>652.20527103999939</v>
      </c>
      <c r="D70">
        <f>D69-(($E$24*$D$56))</f>
        <v>1951.7435455999998</v>
      </c>
      <c r="E70" s="1">
        <f>(D70/D$58)</f>
        <v>0.76389179866927581</v>
      </c>
      <c r="F70">
        <f>(F69-(ABS(G72)/$G$56*$F$56*1.15))</f>
        <v>923.73095960000069</v>
      </c>
      <c r="G70">
        <f>G69-(($E$24*$G$56))</f>
        <v>2431.7435455999998</v>
      </c>
      <c r="H70" s="1">
        <f>(G70/G$58)</f>
        <v>0.80123345818780889</v>
      </c>
      <c r="J70">
        <f>(J69-(ABS(K73)/$D$56*$C$56*1.15))</f>
        <v>145.16881697999929</v>
      </c>
      <c r="K70">
        <f>K69-(($E$29*$D$56))</f>
        <v>1682.3249039999998</v>
      </c>
      <c r="L70" s="1">
        <f>(K70/K$58)</f>
        <v>0.65844418943248528</v>
      </c>
      <c r="M70">
        <f>(M69-(ABS(N72)/$G$56*$F$56*1.15))</f>
        <v>409.40114849999964</v>
      </c>
      <c r="N70">
        <f>N69-(($E$29*$G$56))</f>
        <v>2162.3249040000001</v>
      </c>
      <c r="O70" s="1">
        <f>(N70/N$58)</f>
        <v>0.71246290082372321</v>
      </c>
    </row>
    <row r="71" spans="3:15" x14ac:dyDescent="0.25">
      <c r="C71">
        <f>(C70-($F$24*$C$56))</f>
        <v>-1077.4758821600008</v>
      </c>
      <c r="D71">
        <f>D70-(($E$24*$D$56)*0.6)</f>
        <v>1229.7896729599997</v>
      </c>
      <c r="E71" s="1">
        <f>(D71/D$58)</f>
        <v>0.48132668217612512</v>
      </c>
      <c r="F71">
        <f>(F70-($F$24*$F$56))</f>
        <v>-805.95019359999947</v>
      </c>
      <c r="G71">
        <f>G70-(($E$24*$G$56))</f>
        <v>1228.4870911999997</v>
      </c>
      <c r="H71" s="1">
        <f>(G71/G$58)</f>
        <v>0.40477334141680382</v>
      </c>
      <c r="J71">
        <f>(J70-($F$29*$C$56))</f>
        <v>-1684.3016335200009</v>
      </c>
      <c r="K71">
        <f>K70-(($E$29*$D$56)*0.6)</f>
        <v>918.71984639999971</v>
      </c>
      <c r="L71" s="1">
        <f>(K71/K$58)</f>
        <v>0.3595772392954989</v>
      </c>
      <c r="M71">
        <f>(M70-($F$29*$F$56))</f>
        <v>-1420.0693020000006</v>
      </c>
      <c r="N71">
        <f>N70-(($E$29*$G$56))</f>
        <v>889.64980799999989</v>
      </c>
      <c r="O71" s="1">
        <f>(N71/N$58)</f>
        <v>0.29313008500823717</v>
      </c>
    </row>
    <row r="72" spans="3:15" x14ac:dyDescent="0.25">
      <c r="D72">
        <f>D71-(($E$24*$D$56)*0.6)</f>
        <v>507.83580031999963</v>
      </c>
      <c r="E72" s="1">
        <f>(D72/D$58)</f>
        <v>0.19876156568297443</v>
      </c>
      <c r="G72">
        <f>G71-(($E$24*$G$56))</f>
        <v>25.230636799999502</v>
      </c>
      <c r="H72" s="1">
        <f>(G72/G$58)</f>
        <v>8.3132246457988477E-3</v>
      </c>
      <c r="K72">
        <f>K71-(($E$29*$D$56)*0.6)</f>
        <v>155.11478879999959</v>
      </c>
      <c r="L72" s="1">
        <f>(K72/K$58)</f>
        <v>6.0710289158512558E-2</v>
      </c>
      <c r="N72">
        <f>N71-(($E$29*$G$56))</f>
        <v>-383.02528800000027</v>
      </c>
      <c r="O72" s="1">
        <f>(N72/N$58)</f>
        <v>-0.12620273080724886</v>
      </c>
    </row>
    <row r="73" spans="3:15" x14ac:dyDescent="0.25">
      <c r="D73">
        <f>D72-(($E$24*$D$56)*0.6)</f>
        <v>-214.11807232000046</v>
      </c>
      <c r="E73" s="1">
        <f>(D73/D$58)</f>
        <v>-8.3803550810176305E-2</v>
      </c>
      <c r="G73">
        <f>G72-(($E$24*$G$56))</f>
        <v>-1178.0258176000007</v>
      </c>
      <c r="H73" s="1">
        <f>(G73/G$58)</f>
        <v>-0.38814689212520614</v>
      </c>
      <c r="K73">
        <f>K72-(($E$24*$D$56)*0.6)</f>
        <v>-566.83908384000051</v>
      </c>
      <c r="L73" s="1">
        <f>(K73/K$58)</f>
        <v>-0.22185482733463815</v>
      </c>
      <c r="O73" s="1"/>
    </row>
    <row r="76" spans="3:15" x14ac:dyDescent="0.25">
      <c r="C76" t="s">
        <v>2</v>
      </c>
    </row>
    <row r="77" spans="3:15" x14ac:dyDescent="0.25">
      <c r="C77" t="s">
        <v>34</v>
      </c>
      <c r="J77" t="s">
        <v>33</v>
      </c>
    </row>
    <row r="78" spans="3:15" x14ac:dyDescent="0.25">
      <c r="C78" t="s">
        <v>29</v>
      </c>
      <c r="J78" t="s">
        <v>29</v>
      </c>
    </row>
    <row r="79" spans="3:15" x14ac:dyDescent="0.25">
      <c r="C79">
        <v>1.2</v>
      </c>
      <c r="D79">
        <v>0.8</v>
      </c>
      <c r="F79">
        <v>1.2</v>
      </c>
      <c r="G79">
        <v>0.8</v>
      </c>
      <c r="J79">
        <v>1.2</v>
      </c>
      <c r="K79">
        <v>0.8</v>
      </c>
      <c r="M79">
        <v>1.2</v>
      </c>
      <c r="N79">
        <v>0.8</v>
      </c>
    </row>
    <row r="80" spans="3:15" x14ac:dyDescent="0.25">
      <c r="C80" t="s">
        <v>24</v>
      </c>
      <c r="D80" t="s">
        <v>25</v>
      </c>
      <c r="E80" t="s">
        <v>27</v>
      </c>
      <c r="F80" t="s">
        <v>24</v>
      </c>
      <c r="G80" t="s">
        <v>25</v>
      </c>
      <c r="H80" t="s">
        <v>26</v>
      </c>
      <c r="J80" t="s">
        <v>24</v>
      </c>
      <c r="K80" t="s">
        <v>25</v>
      </c>
      <c r="L80" t="s">
        <v>27</v>
      </c>
      <c r="M80" t="s">
        <v>24</v>
      </c>
      <c r="N80" t="s">
        <v>25</v>
      </c>
      <c r="O80" t="s">
        <v>26</v>
      </c>
    </row>
    <row r="81" spans="3:15" x14ac:dyDescent="0.25">
      <c r="C81">
        <v>3046</v>
      </c>
      <c r="D81">
        <v>950</v>
      </c>
      <c r="F81">
        <v>4247</v>
      </c>
      <c r="G81">
        <v>950</v>
      </c>
      <c r="J81">
        <v>3046</v>
      </c>
      <c r="K81">
        <v>950</v>
      </c>
      <c r="M81">
        <v>4247</v>
      </c>
      <c r="N81">
        <v>950</v>
      </c>
    </row>
    <row r="82" spans="3:15" x14ac:dyDescent="0.25">
      <c r="C82">
        <f>(C81-(ABS(D82)/$D$39*$C$39*1.15)*0.75)+(93.75*2)</f>
        <v>3035.5755486100002</v>
      </c>
      <c r="D82">
        <f>D81-(E23*$D$39)</f>
        <v>-152.98508319999996</v>
      </c>
      <c r="E82" s="1">
        <f>(C82/C81)</f>
        <v>0.99657765876887727</v>
      </c>
      <c r="F82">
        <f>(F81-(ABS(G82)/$D$39*$C$39*1.15))+(93.75*2)</f>
        <v>4170.6007314799999</v>
      </c>
      <c r="G82">
        <f>G81-($E$23*$D$39)</f>
        <v>-152.98508319999996</v>
      </c>
      <c r="H82" s="1">
        <f>(F82/F81)</f>
        <v>0.98201100340946545</v>
      </c>
      <c r="J82">
        <f>MIN((J81-(ABS(K82)/$D$39*$C$39*1.15)*0.75)+(93.75*2), J81)</f>
        <v>3046</v>
      </c>
      <c r="K82">
        <f>K81-(E28*$D$39)</f>
        <v>-110.56258000000003</v>
      </c>
      <c r="L82" s="1">
        <f>(J82/J81)</f>
        <v>1</v>
      </c>
      <c r="M82">
        <f>MIN((M81-(ABS(N82)/$D$39*$C$39*1.15))+(93.75*2), M81)</f>
        <v>4243.7795495</v>
      </c>
      <c r="N82">
        <f>N81-($E$28*$D$39)</f>
        <v>-110.56258000000003</v>
      </c>
      <c r="O82" s="1">
        <f>(M82/M81)</f>
        <v>0.99924171167883213</v>
      </c>
    </row>
    <row r="83" spans="3:15" x14ac:dyDescent="0.25">
      <c r="C83">
        <f>(C82-($F$23*$C$39)*0.75)+(93.75*2)</f>
        <v>1796.0885972200003</v>
      </c>
      <c r="E83" s="1">
        <f>(C83/C82)</f>
        <v>0.59167975511017512</v>
      </c>
      <c r="F83">
        <f>(F82-($F$23*$C$39))+(93.75*2)</f>
        <v>2455.4514629599998</v>
      </c>
      <c r="H83" s="1">
        <f>(F83/F82)</f>
        <v>0.58875246542448245</v>
      </c>
      <c r="J83">
        <f>(J82-($F$28*$C$39)*0.75)+(93.75*2)</f>
        <v>1861.3971621250002</v>
      </c>
      <c r="L83" s="1">
        <f>(J83/J82)</f>
        <v>0.61109558835357858</v>
      </c>
      <c r="M83">
        <f>(M82-($F$28*$C$39)*0.75)+(93.75*2)</f>
        <v>3059.1767116250003</v>
      </c>
      <c r="O83" s="1">
        <f>(M83/M82)</f>
        <v>0.72086136330654382</v>
      </c>
    </row>
    <row r="84" spans="3:15" x14ac:dyDescent="0.25">
      <c r="C84">
        <f t="shared" ref="C84:C85" si="7">(C83-($F$23*$C$39)*0.75)+(93.75*2)</f>
        <v>556.60164583000051</v>
      </c>
      <c r="E84" s="1">
        <f>(C84/C83)</f>
        <v>0.30989654223712171</v>
      </c>
      <c r="F84">
        <f t="shared" ref="F84:F85" si="8">(F83-($F$23*$C$39))+(93.75*2)</f>
        <v>740.30219443999999</v>
      </c>
      <c r="H84" s="1">
        <f>(F84/F83)</f>
        <v>0.30149331216980352</v>
      </c>
      <c r="J84">
        <f>(J83-($F$28*$C$39)*0.75)+(93.75*2)</f>
        <v>676.7943242500005</v>
      </c>
      <c r="L84" s="1">
        <f>(J84/J83)</f>
        <v>0.36359479751079099</v>
      </c>
      <c r="M84">
        <f>(M83-($F$28*$C$39)*0.75)+(93.75*2)</f>
        <v>1874.5738737500005</v>
      </c>
      <c r="O84" s="1">
        <f>(M84/M83)</f>
        <v>0.61277070612708995</v>
      </c>
    </row>
    <row r="85" spans="3:15" x14ac:dyDescent="0.25">
      <c r="C85">
        <f t="shared" si="7"/>
        <v>-682.88530555999932</v>
      </c>
      <c r="F85">
        <f t="shared" si="8"/>
        <v>-974.84707407999986</v>
      </c>
      <c r="J85">
        <f>(J84-($F$28*$C$39)*0.75)+(93.75*2)</f>
        <v>-507.80851362499925</v>
      </c>
      <c r="L85" s="1">
        <f>(J85/J84)</f>
        <v>-0.75031437976040161</v>
      </c>
      <c r="M85">
        <f>(M84-($F$28*$C$39)*0.75)+(93.75*2)</f>
        <v>689.97103587500078</v>
      </c>
      <c r="O85" s="1">
        <f t="shared" ref="O85:O86" si="9">(M85/M84)</f>
        <v>0.36806820234549881</v>
      </c>
    </row>
    <row r="86" spans="3:15" x14ac:dyDescent="0.25">
      <c r="C86" t="s">
        <v>35</v>
      </c>
      <c r="D86">
        <v>100</v>
      </c>
      <c r="M86">
        <f>(M85-($F$28*$C$39)*0.75)+(93.75*2)</f>
        <v>-494.63180199999897</v>
      </c>
      <c r="O86" s="1">
        <f t="shared" si="9"/>
        <v>-0.71688777685098271</v>
      </c>
    </row>
    <row r="87" spans="3:15" x14ac:dyDescent="0.25">
      <c r="C87">
        <v>1.2</v>
      </c>
      <c r="D87">
        <v>0.8</v>
      </c>
      <c r="F87">
        <v>1.2</v>
      </c>
      <c r="G87">
        <v>0.8</v>
      </c>
      <c r="J87" t="s">
        <v>35</v>
      </c>
      <c r="K87">
        <v>100</v>
      </c>
    </row>
    <row r="88" spans="3:15" x14ac:dyDescent="0.25">
      <c r="C88" t="s">
        <v>24</v>
      </c>
      <c r="D88" t="s">
        <v>25</v>
      </c>
      <c r="E88" t="s">
        <v>27</v>
      </c>
      <c r="F88" t="s">
        <v>24</v>
      </c>
      <c r="G88" t="s">
        <v>25</v>
      </c>
      <c r="H88" t="s">
        <v>26</v>
      </c>
      <c r="J88">
        <v>1.2</v>
      </c>
      <c r="K88">
        <v>0.8</v>
      </c>
      <c r="M88">
        <v>1.2</v>
      </c>
      <c r="N88">
        <v>0.8</v>
      </c>
    </row>
    <row r="89" spans="3:15" x14ac:dyDescent="0.25">
      <c r="C89">
        <f>C81+D86</f>
        <v>3146</v>
      </c>
      <c r="D89">
        <v>950</v>
      </c>
      <c r="F89">
        <f>F81+D86</f>
        <v>4347</v>
      </c>
      <c r="G89">
        <v>950</v>
      </c>
      <c r="J89" t="s">
        <v>24</v>
      </c>
      <c r="K89" t="s">
        <v>25</v>
      </c>
      <c r="L89" t="s">
        <v>27</v>
      </c>
      <c r="M89" t="s">
        <v>24</v>
      </c>
      <c r="N89" t="s">
        <v>25</v>
      </c>
      <c r="O89" t="s">
        <v>26</v>
      </c>
    </row>
    <row r="90" spans="3:15" x14ac:dyDescent="0.25">
      <c r="C90">
        <f>(C89-(ABS(D90)/$D$39*$C$39*1.15)*0.75)+(93.75*2)</f>
        <v>3135.5755486100002</v>
      </c>
      <c r="D90">
        <f>D89-($E$23*$D$39)</f>
        <v>-152.98508319999996</v>
      </c>
      <c r="E90" s="1">
        <f>(C90/C89)</f>
        <v>0.99668644266052131</v>
      </c>
      <c r="F90">
        <f>(F89-(ABS(G90)/$D$39*$C$39*1.15))+(93.75*2)</f>
        <v>4270.6007314799999</v>
      </c>
      <c r="G90">
        <f>G89-($E$23*$D$39)</f>
        <v>-152.98508319999996</v>
      </c>
      <c r="H90" s="1">
        <f>(F90/F89)</f>
        <v>0.98242482895790195</v>
      </c>
      <c r="J90">
        <f>J81+K87</f>
        <v>3146</v>
      </c>
      <c r="K90">
        <v>950</v>
      </c>
      <c r="M90">
        <f>M81+K87</f>
        <v>4347</v>
      </c>
      <c r="N90">
        <v>950</v>
      </c>
    </row>
    <row r="91" spans="3:15" x14ac:dyDescent="0.25">
      <c r="C91">
        <f>(C90-($F$23*$C$39)*0.75)+(93.75*2)</f>
        <v>1896.0885972200003</v>
      </c>
      <c r="E91" s="1">
        <f>(C91/C90)</f>
        <v>0.6047019336085</v>
      </c>
      <c r="F91">
        <f>(F90-($F$23*$C$39))+(93.75*2)</f>
        <v>2555.4514629599998</v>
      </c>
      <c r="H91" s="1">
        <f>(F91/F90)</f>
        <v>0.5983822004531888</v>
      </c>
      <c r="J91">
        <f>(J90-(ABS(K91)/$D$39*$C$39*1.15)*0.75)+(93.75*2)</f>
        <v>3190.4596621249998</v>
      </c>
      <c r="K91">
        <f>K90-($E$28*$D$39)</f>
        <v>-110.56258000000003</v>
      </c>
      <c r="L91" s="1">
        <f>(J91/J90)</f>
        <v>1.0141321240066752</v>
      </c>
      <c r="M91">
        <f>(M90-(ABS(N91)/$D$39*$C$39*1.15))+(93.75*2)</f>
        <v>4343.7795495</v>
      </c>
      <c r="N91">
        <f>N90-($E$28*$D$39)</f>
        <v>-110.56258000000003</v>
      </c>
      <c r="O91" s="1">
        <f>(M91/M90)</f>
        <v>0.99925915562456868</v>
      </c>
    </row>
    <row r="92" spans="3:15" x14ac:dyDescent="0.25">
      <c r="C92">
        <f t="shared" ref="C92:C93" si="10">(C91-($F$23*$C$39)*0.75)+(93.75*2)</f>
        <v>656.60164583000051</v>
      </c>
      <c r="E92" s="1">
        <f>(C92/C91)</f>
        <v>0.34629270319577582</v>
      </c>
      <c r="F92">
        <f t="shared" ref="F92:F93" si="11">(F91-($F$23*$C$39))+(93.75*2)</f>
        <v>840.30219443999999</v>
      </c>
      <c r="H92" s="1">
        <f>(F92/F91)</f>
        <v>0.32882729592784798</v>
      </c>
      <c r="J92">
        <f>(J91-($F$28*$C$39)*0.75)+(93.75*2)</f>
        <v>2005.85682425</v>
      </c>
      <c r="L92" s="1">
        <f>(J92/J91)</f>
        <v>0.62870464969740525</v>
      </c>
      <c r="M92">
        <f>(M91-($F$28*$C$39))+(93.75*2)</f>
        <v>2701.8090990000001</v>
      </c>
      <c r="O92" s="1">
        <f>(M92/M91)</f>
        <v>0.62199498575175105</v>
      </c>
    </row>
    <row r="93" spans="3:15" x14ac:dyDescent="0.25">
      <c r="C93">
        <f t="shared" si="10"/>
        <v>-582.88530555999932</v>
      </c>
      <c r="F93">
        <f t="shared" si="11"/>
        <v>-874.84707407999986</v>
      </c>
      <c r="J93">
        <f>J92-($F$28*$C$39)*0.75+(93.75*2)</f>
        <v>821.2539863750003</v>
      </c>
      <c r="L93" s="1">
        <f>(J93/J92)</f>
        <v>0.40942801921172578</v>
      </c>
      <c r="M93">
        <f t="shared" ref="M93:M94" si="12">(M92-($F$28*$C$39))+(93.75*2)</f>
        <v>1059.8386485000003</v>
      </c>
      <c r="O93" s="1">
        <f>(M93/M92)</f>
        <v>0.39226999749622216</v>
      </c>
    </row>
    <row r="94" spans="3:15" x14ac:dyDescent="0.25">
      <c r="J94">
        <f>J93-($F$29*$C$39)*0.75+(93.75*2)</f>
        <v>-637.76941907499986</v>
      </c>
      <c r="M94">
        <f t="shared" si="12"/>
        <v>-582.13180199999942</v>
      </c>
    </row>
    <row r="95" spans="3:15" x14ac:dyDescent="0.25">
      <c r="C95" t="s">
        <v>28</v>
      </c>
    </row>
    <row r="96" spans="3:15" x14ac:dyDescent="0.25">
      <c r="C96">
        <v>1</v>
      </c>
      <c r="D96">
        <v>0.8</v>
      </c>
      <c r="F96">
        <v>1</v>
      </c>
      <c r="G96">
        <v>0.8</v>
      </c>
      <c r="J96" t="s">
        <v>28</v>
      </c>
    </row>
    <row r="97" spans="3:15" x14ac:dyDescent="0.25">
      <c r="C97" t="s">
        <v>24</v>
      </c>
      <c r="D97" t="s">
        <v>25</v>
      </c>
      <c r="E97" t="s">
        <v>30</v>
      </c>
      <c r="F97" t="s">
        <v>24</v>
      </c>
      <c r="G97" t="s">
        <v>25</v>
      </c>
      <c r="H97" t="s">
        <v>26</v>
      </c>
      <c r="J97">
        <v>1</v>
      </c>
      <c r="K97">
        <v>0.8</v>
      </c>
      <c r="M97">
        <v>1</v>
      </c>
      <c r="N97">
        <v>0.8</v>
      </c>
    </row>
    <row r="98" spans="3:15" x14ac:dyDescent="0.25">
      <c r="C98">
        <v>960</v>
      </c>
      <c r="D98">
        <v>2555</v>
      </c>
      <c r="F98">
        <v>960</v>
      </c>
      <c r="G98">
        <v>3035</v>
      </c>
      <c r="J98" t="s">
        <v>24</v>
      </c>
      <c r="K98" t="s">
        <v>25</v>
      </c>
      <c r="L98" t="s">
        <v>30</v>
      </c>
      <c r="M98" t="s">
        <v>24</v>
      </c>
      <c r="N98" t="s">
        <v>25</v>
      </c>
      <c r="O98" t="s">
        <v>26</v>
      </c>
    </row>
    <row r="99" spans="3:15" x14ac:dyDescent="0.25">
      <c r="C99">
        <f>(C98-(ABS(D102)/$D$56*$C$56*1.15))</f>
        <v>193.29754012000024</v>
      </c>
      <c r="D99">
        <f>D98-(($E$23*$D$56))</f>
        <v>1452.0149168</v>
      </c>
      <c r="E99" s="1">
        <f>(D99/D$58)</f>
        <v>0.56830329424657533</v>
      </c>
      <c r="F99">
        <f>(F98-(ABS(G101)/$G$56*$F$56*1.15))</f>
        <v>566.18932870000026</v>
      </c>
      <c r="G99">
        <f>G98-(($E$23*$G$56))</f>
        <v>1932.0149168</v>
      </c>
      <c r="H99" s="1">
        <f>(G99/G$58)</f>
        <v>0.63657822629324545</v>
      </c>
      <c r="J99">
        <v>960</v>
      </c>
      <c r="K99">
        <v>2555</v>
      </c>
      <c r="M99">
        <v>960</v>
      </c>
      <c r="N99">
        <v>3035</v>
      </c>
    </row>
    <row r="100" spans="3:15" x14ac:dyDescent="0.25">
      <c r="C100">
        <f>(C99-($F$23*$C$56))</f>
        <v>-1392.2435169799996</v>
      </c>
      <c r="D100">
        <f>D99-(($E$23*$D$56)*0.6)</f>
        <v>790.22386688000006</v>
      </c>
      <c r="E100" s="1">
        <f>(D100/D$58)</f>
        <v>0.30928527079452056</v>
      </c>
      <c r="F100">
        <f>(F99-($F$23*$F$56))</f>
        <v>-1019.3517283999997</v>
      </c>
      <c r="G100">
        <f t="shared" ref="G100:G101" si="13">G99-(($E$23*$G$56))</f>
        <v>829.02983360000007</v>
      </c>
      <c r="H100" s="1">
        <f>(G100/G$58)</f>
        <v>0.27315645258649096</v>
      </c>
      <c r="J100">
        <f>(J99-(ABS(K103)/$D$56*$C$56*1.15))</f>
        <v>364.04811550000022</v>
      </c>
      <c r="K100">
        <f>K99-(($E$28*$D$56))</f>
        <v>1494.43742</v>
      </c>
      <c r="L100" s="1">
        <f>(K100/K$58)</f>
        <v>0.58490701369863007</v>
      </c>
      <c r="M100">
        <f>(M99-(ABS(N102)/$G$56*$F$56*1.15))</f>
        <v>749.13637374999985</v>
      </c>
      <c r="N100">
        <f>N99-(($E$28*$G$56))</f>
        <v>1974.43742</v>
      </c>
      <c r="O100" s="1">
        <f>(N100/N$58)</f>
        <v>0.65055598682042837</v>
      </c>
    </row>
    <row r="101" spans="3:15" x14ac:dyDescent="0.25">
      <c r="D101">
        <f t="shared" ref="D101:D102" si="14">D100-(($E$23*$D$56)*0.6)</f>
        <v>128.43281696000008</v>
      </c>
      <c r="E101" s="1">
        <f>(D101/D$58)</f>
        <v>5.0267247342465786E-2</v>
      </c>
      <c r="G101">
        <f t="shared" si="13"/>
        <v>-273.95524959999989</v>
      </c>
      <c r="H101" s="1">
        <f>(G101/G$58)</f>
        <v>-9.0265321120263559E-2</v>
      </c>
      <c r="J101">
        <f>(J100-($F$28*$C$56))</f>
        <v>-1160.5105932499996</v>
      </c>
      <c r="K101">
        <f>K100-(($E$28*$D$56)*0.6)</f>
        <v>858.099872</v>
      </c>
      <c r="L101" s="1">
        <f>(K101/K$58)</f>
        <v>0.3358512219178082</v>
      </c>
      <c r="M101">
        <f>(M100-($F$28*$F$56))</f>
        <v>-775.42233499999998</v>
      </c>
      <c r="N101">
        <f>N100-(($E$28*$G$56))</f>
        <v>913.87483999999995</v>
      </c>
      <c r="O101" s="1">
        <f>(N101/N$58)</f>
        <v>0.30111197364085668</v>
      </c>
    </row>
    <row r="102" spans="3:15" x14ac:dyDescent="0.25">
      <c r="D102">
        <f t="shared" si="14"/>
        <v>-533.3582329599999</v>
      </c>
      <c r="E102" s="1">
        <f>(D102/D$58)</f>
        <v>-0.208750776109589</v>
      </c>
      <c r="K102">
        <f>K101-(($E$28*$D$56)*0.6)</f>
        <v>221.76232400000004</v>
      </c>
      <c r="L102" s="1">
        <f>(K102/K$58)</f>
        <v>8.6795430136986318E-2</v>
      </c>
      <c r="N102">
        <f>N101-(($E$28*$G$56))</f>
        <v>-146.68774000000008</v>
      </c>
      <c r="O102" s="1">
        <f>(N102/N$58)</f>
        <v>-4.8332039538715017E-2</v>
      </c>
    </row>
    <row r="103" spans="3:15" x14ac:dyDescent="0.25">
      <c r="K103">
        <f>K102-(($E$28*$D$56)*0.6)</f>
        <v>-414.57522399999993</v>
      </c>
      <c r="L103" s="1">
        <f>(K103/K$58)</f>
        <v>-0.16226036164383559</v>
      </c>
    </row>
    <row r="106" spans="3:15" x14ac:dyDescent="0.25">
      <c r="C106" t="s">
        <v>31</v>
      </c>
      <c r="D106">
        <v>600</v>
      </c>
      <c r="J106" t="s">
        <v>31</v>
      </c>
      <c r="K106">
        <v>400</v>
      </c>
    </row>
    <row r="107" spans="3:15" x14ac:dyDescent="0.25">
      <c r="C107">
        <v>1</v>
      </c>
      <c r="D107">
        <v>0.8</v>
      </c>
      <c r="F107">
        <v>1</v>
      </c>
      <c r="G107">
        <v>0.8</v>
      </c>
      <c r="J107">
        <v>1</v>
      </c>
      <c r="K107">
        <v>0.8</v>
      </c>
      <c r="M107">
        <v>1</v>
      </c>
      <c r="N107">
        <v>0.8</v>
      </c>
    </row>
    <row r="108" spans="3:15" x14ac:dyDescent="0.25">
      <c r="C108" t="s">
        <v>24</v>
      </c>
      <c r="D108" t="s">
        <v>25</v>
      </c>
      <c r="E108" t="s">
        <v>32</v>
      </c>
      <c r="F108" t="s">
        <v>24</v>
      </c>
      <c r="G108" t="s">
        <v>25</v>
      </c>
      <c r="H108" t="s">
        <v>26</v>
      </c>
      <c r="J108" t="s">
        <v>24</v>
      </c>
      <c r="K108" t="s">
        <v>25</v>
      </c>
      <c r="L108" t="s">
        <v>32</v>
      </c>
      <c r="M108" t="s">
        <v>24</v>
      </c>
      <c r="N108" t="s">
        <v>25</v>
      </c>
      <c r="O108" t="s">
        <v>26</v>
      </c>
    </row>
    <row r="109" spans="3:15" x14ac:dyDescent="0.25">
      <c r="C109">
        <v>960</v>
      </c>
      <c r="D109">
        <f>D98+D106</f>
        <v>3155</v>
      </c>
      <c r="F109">
        <v>960</v>
      </c>
      <c r="G109">
        <f>G98+D106</f>
        <v>3635</v>
      </c>
      <c r="J109">
        <v>960</v>
      </c>
      <c r="K109">
        <f>K99+K106</f>
        <v>2955</v>
      </c>
      <c r="M109">
        <v>960</v>
      </c>
      <c r="N109">
        <f>N99+K106</f>
        <v>3435</v>
      </c>
    </row>
    <row r="110" spans="3:15" x14ac:dyDescent="0.25">
      <c r="C110">
        <f>(C109-(ABS(D113)/$D$56*$C$56*1.15))</f>
        <v>864.20245988000022</v>
      </c>
      <c r="D110">
        <f>D109-(($E$23*$D$56))</f>
        <v>2052.0149167999998</v>
      </c>
      <c r="E110" s="1">
        <f>(D110/D$58)</f>
        <v>0.80313695373776905</v>
      </c>
      <c r="F110">
        <f>(F109-(ABS(G112)/$G$56*$F$56*1.15))</f>
        <v>491.31067130000019</v>
      </c>
      <c r="G110">
        <f>G109-(($E$23*$G$56))</f>
        <v>2532.0149167999998</v>
      </c>
      <c r="H110" s="1">
        <f>(G110/G$58)</f>
        <v>0.83427180125205924</v>
      </c>
      <c r="J110">
        <f>(J109-(ABS(K113)/$D$56*$C$56*1.15))</f>
        <v>939.04811550000011</v>
      </c>
      <c r="K110">
        <f>K109-(($E$28*$D$56))</f>
        <v>1894.43742</v>
      </c>
      <c r="L110" s="1">
        <f>(K110/K$58)</f>
        <v>0.74146278669275933</v>
      </c>
      <c r="M110">
        <f>(M109-(ABS(N113)/$G$56*$F$56*1.15))</f>
        <v>-200.42233499999975</v>
      </c>
      <c r="N110">
        <f>N109-(($E$28*$G$56))</f>
        <v>2374.4374200000002</v>
      </c>
      <c r="O110" s="1">
        <f>(N110/N$58)</f>
        <v>0.78235170345963767</v>
      </c>
    </row>
    <row r="111" spans="3:15" x14ac:dyDescent="0.25">
      <c r="C111">
        <f>(C110-($F$23*$C$56))</f>
        <v>-721.33859721999977</v>
      </c>
      <c r="D111">
        <f>D110-(($E$23*$D$56)*0.6)</f>
        <v>1390.2238668799998</v>
      </c>
      <c r="E111" s="1">
        <f>(D111/D$58)</f>
        <v>0.54411893028571423</v>
      </c>
      <c r="F111">
        <f>(F110-($F$23*$F$56))</f>
        <v>-1094.2303857999998</v>
      </c>
      <c r="G111">
        <f t="shared" ref="G111:G113" si="15">G110-(($E$23*$G$56))</f>
        <v>1429.0298335999998</v>
      </c>
      <c r="H111" s="1">
        <f>(G111/G$58)</f>
        <v>0.47085002754530475</v>
      </c>
      <c r="J111">
        <f>(J110-($F$28*$C$56))</f>
        <v>-585.51059324999972</v>
      </c>
      <c r="K111">
        <f>K110-(($E$28*$D$56)*0.6)</f>
        <v>1258.099872</v>
      </c>
      <c r="L111" s="1">
        <f>(K111/K$58)</f>
        <v>0.4924069949119374</v>
      </c>
      <c r="M111">
        <f>(M110-($F$28*$F$56))</f>
        <v>-1724.9810437499996</v>
      </c>
      <c r="N111">
        <f t="shared" ref="N111:N112" si="16">N110-(($E$28*$G$56))</f>
        <v>1313.8748400000002</v>
      </c>
      <c r="O111" s="1">
        <f>(N111/N$58)</f>
        <v>0.43290769028006598</v>
      </c>
    </row>
    <row r="112" spans="3:15" x14ac:dyDescent="0.25">
      <c r="D112">
        <f t="shared" ref="D112:D114" si="17">D111-(($E$23*$D$56)*0.6)</f>
        <v>728.43281695999985</v>
      </c>
      <c r="E112" s="1">
        <f>(D112/D$58)</f>
        <v>0.28510090683365941</v>
      </c>
      <c r="G112">
        <f t="shared" si="15"/>
        <v>326.04475039999988</v>
      </c>
      <c r="H112" s="1">
        <f>(G112/G$58)</f>
        <v>0.1074282538385502</v>
      </c>
      <c r="K112">
        <f t="shared" ref="K112:K113" si="18">K111-(($E$28*$D$56)*0.6)</f>
        <v>621.76232400000004</v>
      </c>
      <c r="L112" s="1">
        <f>(K112/K$58)</f>
        <v>0.24335120313111547</v>
      </c>
      <c r="N112">
        <f t="shared" si="16"/>
        <v>253.31226000000015</v>
      </c>
      <c r="O112" s="1">
        <f>(N112/N$58)</f>
        <v>8.346367710049428E-2</v>
      </c>
    </row>
    <row r="113" spans="3:15" x14ac:dyDescent="0.25">
      <c r="D113">
        <f t="shared" si="17"/>
        <v>66.641767039999877</v>
      </c>
      <c r="E113" s="1">
        <f>(D113/D$58)</f>
        <v>2.6082883381604648E-2</v>
      </c>
      <c r="G113">
        <f t="shared" si="15"/>
        <v>-776.94033280000008</v>
      </c>
      <c r="H113" s="1">
        <f>(G113/G$58)</f>
        <v>-0.25599351986820429</v>
      </c>
      <c r="K113">
        <f t="shared" si="18"/>
        <v>-14.575223999999935</v>
      </c>
      <c r="L113" s="1">
        <f>(K113/K$58)</f>
        <v>-5.7045886497064328E-3</v>
      </c>
      <c r="N113">
        <f>N112-(($E$28*$G$56))</f>
        <v>-807.25031999999987</v>
      </c>
      <c r="O113" s="1">
        <f>(N113/N$58)</f>
        <v>-0.2659803360790774</v>
      </c>
    </row>
    <row r="114" spans="3:15" x14ac:dyDescent="0.25">
      <c r="D114">
        <f t="shared" si="17"/>
        <v>-595.1492828800001</v>
      </c>
    </row>
    <row r="116" spans="3:15" x14ac:dyDescent="0.25">
      <c r="C116" t="s">
        <v>1</v>
      </c>
    </row>
    <row r="117" spans="3:15" x14ac:dyDescent="0.25">
      <c r="C117" t="s">
        <v>34</v>
      </c>
      <c r="J117" t="s">
        <v>33</v>
      </c>
    </row>
    <row r="118" spans="3:15" x14ac:dyDescent="0.25">
      <c r="C118" t="s">
        <v>29</v>
      </c>
      <c r="J118" t="s">
        <v>29</v>
      </c>
    </row>
    <row r="119" spans="3:15" x14ac:dyDescent="0.25">
      <c r="C119">
        <v>1.2</v>
      </c>
      <c r="D119">
        <v>0.8</v>
      </c>
      <c r="F119">
        <v>1.2</v>
      </c>
      <c r="G119">
        <v>0.8</v>
      </c>
      <c r="J119">
        <v>1.2</v>
      </c>
      <c r="K119">
        <v>0.8</v>
      </c>
      <c r="M119">
        <v>1.2</v>
      </c>
      <c r="N119">
        <v>0.8</v>
      </c>
    </row>
    <row r="120" spans="3:15" x14ac:dyDescent="0.25">
      <c r="C120" t="s">
        <v>24</v>
      </c>
      <c r="D120" t="s">
        <v>25</v>
      </c>
      <c r="E120" t="s">
        <v>27</v>
      </c>
      <c r="F120" t="s">
        <v>24</v>
      </c>
      <c r="G120" t="s">
        <v>25</v>
      </c>
      <c r="H120" t="s">
        <v>26</v>
      </c>
      <c r="J120" t="s">
        <v>24</v>
      </c>
      <c r="K120" t="s">
        <v>25</v>
      </c>
      <c r="L120" t="s">
        <v>27</v>
      </c>
      <c r="M120" t="s">
        <v>24</v>
      </c>
      <c r="N120" t="s">
        <v>25</v>
      </c>
      <c r="O120" t="s">
        <v>26</v>
      </c>
    </row>
    <row r="121" spans="3:15" x14ac:dyDescent="0.25">
      <c r="C121">
        <v>3046</v>
      </c>
      <c r="D121">
        <v>950</v>
      </c>
      <c r="F121">
        <v>4247</v>
      </c>
      <c r="G121">
        <v>950</v>
      </c>
      <c r="J121">
        <v>3046</v>
      </c>
      <c r="K121">
        <v>950</v>
      </c>
      <c r="M121">
        <v>4247</v>
      </c>
      <c r="N121">
        <v>950</v>
      </c>
    </row>
    <row r="122" spans="3:15" x14ac:dyDescent="0.25">
      <c r="C122">
        <f>(C121-(ABS(D122)/$D$39*$C$39*1.15)*0.75)+(93.75*2)</f>
        <v>3165.3016350999997</v>
      </c>
      <c r="D122">
        <f>D121-(E22*$D$39)</f>
        <v>-52.713712000000214</v>
      </c>
      <c r="E122" s="1">
        <f>(C122/C121)</f>
        <v>1.0391666563033486</v>
      </c>
      <c r="F122">
        <f>(F121-(ABS(G122)/$D$39*$C$39*1.15))+(93.75*2)</f>
        <v>4170.6007314799999</v>
      </c>
      <c r="G122">
        <f>G121-($E$23*$D$39)</f>
        <v>-152.98508319999996</v>
      </c>
      <c r="H122" s="1">
        <f>(F122/F121)</f>
        <v>0.98201100340946545</v>
      </c>
      <c r="J122" t="e">
        <f>MIN((J121-(ABS(K122)/$D$39*$C$39*1.15)*0.75)+(93.75*2), J121)</f>
        <v>#VALUE!</v>
      </c>
      <c r="K122" t="e">
        <f>K121-(E68*$D$39)</f>
        <v>#VALUE!</v>
      </c>
      <c r="L122" s="1" t="e">
        <f>(J122/J121)</f>
        <v>#VALUE!</v>
      </c>
      <c r="M122">
        <f>MIN((M121-(ABS(N122)/$D$39*$C$39*1.15))+(93.75*2), M121)</f>
        <v>4243.7795495</v>
      </c>
      <c r="N122">
        <f>N121-($E$28*$D$39)</f>
        <v>-110.56258000000003</v>
      </c>
      <c r="O122" s="1">
        <f>(M122/M121)</f>
        <v>0.99924171167883213</v>
      </c>
    </row>
    <row r="123" spans="3:15" x14ac:dyDescent="0.25">
      <c r="C123">
        <f>(C122-($F$22*$C$39)*0.75)+(93.75*2)</f>
        <v>2055.5407701999998</v>
      </c>
      <c r="E123" s="1">
        <f>(C123/C122)</f>
        <v>0.64939806917802956</v>
      </c>
      <c r="F123">
        <f>(F122-($F$23*$C$39))+(93.75*2)</f>
        <v>2455.4514629599998</v>
      </c>
      <c r="H123" s="1">
        <f>(F123/F122)</f>
        <v>0.58875246542448245</v>
      </c>
      <c r="J123" t="e">
        <f>(J122-($F$28*$C$39)*0.75)+(93.75*2)</f>
        <v>#VALUE!</v>
      </c>
      <c r="L123" s="1" t="e">
        <f>(J123/J122)</f>
        <v>#VALUE!</v>
      </c>
      <c r="M123">
        <f>(M122-($F$28*$C$39)*0.75)+(93.75*2)</f>
        <v>3059.1767116250003</v>
      </c>
      <c r="O123" s="1">
        <f>(M123/M122)</f>
        <v>0.72086136330654382</v>
      </c>
    </row>
    <row r="124" spans="3:15" x14ac:dyDescent="0.25">
      <c r="C124">
        <f t="shared" ref="C124:C125" si="19">(C123-($F$22*$C$39)*0.75)+(93.75*2)</f>
        <v>945.77990529999988</v>
      </c>
      <c r="E124" s="1">
        <f>(C124/C123)</f>
        <v>0.46011245265058764</v>
      </c>
      <c r="F124">
        <f t="shared" ref="F124:F125" si="20">(F123-($F$23*$C$39))+(93.75*2)</f>
        <v>740.30219443999999</v>
      </c>
      <c r="H124" s="1">
        <f>(F124/F123)</f>
        <v>0.30149331216980352</v>
      </c>
      <c r="J124" t="e">
        <f>(J123-($F$28*$C$39)*0.75)+(93.75*2)</f>
        <v>#VALUE!</v>
      </c>
      <c r="L124" s="1" t="e">
        <f>(J124/J123)</f>
        <v>#VALUE!</v>
      </c>
      <c r="M124">
        <f>(M123-($F$28*$C$39)*0.75)+(93.75*2)</f>
        <v>1874.5738737500005</v>
      </c>
      <c r="O124" s="1">
        <f>(M124/M123)</f>
        <v>0.61277070612708995</v>
      </c>
    </row>
    <row r="125" spans="3:15" x14ac:dyDescent="0.25">
      <c r="C125">
        <f t="shared" si="19"/>
        <v>-163.98095960000001</v>
      </c>
      <c r="F125">
        <f t="shared" si="20"/>
        <v>-974.84707407999986</v>
      </c>
      <c r="J125" t="e">
        <f>(J124-($F$28*$C$39)*0.75)+(93.75*2)</f>
        <v>#VALUE!</v>
      </c>
      <c r="L125" s="1" t="e">
        <f>(J125/J124)</f>
        <v>#VALUE!</v>
      </c>
      <c r="M125">
        <f>(M124-($F$28*$C$39)*0.75)+(93.75*2)</f>
        <v>689.97103587500078</v>
      </c>
      <c r="O125" s="1">
        <f t="shared" ref="O125:O126" si="21">(M125/M124)</f>
        <v>0.36806820234549881</v>
      </c>
    </row>
    <row r="126" spans="3:15" x14ac:dyDescent="0.25">
      <c r="C126" t="s">
        <v>35</v>
      </c>
      <c r="D126">
        <v>100</v>
      </c>
      <c r="M126">
        <f>(M125-($F$28*$C$39)*0.75)+(93.75*2)</f>
        <v>-494.63180199999897</v>
      </c>
      <c r="O126" s="1">
        <f t="shared" si="21"/>
        <v>-0.71688777685098271</v>
      </c>
    </row>
    <row r="127" spans="3:15" x14ac:dyDescent="0.25">
      <c r="C127">
        <v>1.2</v>
      </c>
      <c r="D127">
        <v>0.8</v>
      </c>
      <c r="F127">
        <v>1.2</v>
      </c>
      <c r="G127">
        <v>0.8</v>
      </c>
      <c r="J127" t="s">
        <v>35</v>
      </c>
      <c r="K127">
        <v>100</v>
      </c>
    </row>
    <row r="128" spans="3:15" x14ac:dyDescent="0.25">
      <c r="C128" t="s">
        <v>24</v>
      </c>
      <c r="D128" t="s">
        <v>25</v>
      </c>
      <c r="E128" t="s">
        <v>27</v>
      </c>
      <c r="F128" t="s">
        <v>24</v>
      </c>
      <c r="G128" t="s">
        <v>25</v>
      </c>
      <c r="H128" t="s">
        <v>26</v>
      </c>
      <c r="J128">
        <v>1.2</v>
      </c>
      <c r="K128">
        <v>0.8</v>
      </c>
      <c r="M128">
        <v>1.2</v>
      </c>
      <c r="N128">
        <v>0.8</v>
      </c>
    </row>
    <row r="129" spans="3:15" x14ac:dyDescent="0.25">
      <c r="C129">
        <f>C121+D126</f>
        <v>3146</v>
      </c>
      <c r="D129">
        <v>950</v>
      </c>
      <c r="F129">
        <f>F121+D126</f>
        <v>4347</v>
      </c>
      <c r="G129">
        <v>950</v>
      </c>
      <c r="J129" t="s">
        <v>24</v>
      </c>
      <c r="K129" t="s">
        <v>25</v>
      </c>
      <c r="L129" t="s">
        <v>27</v>
      </c>
      <c r="M129" t="s">
        <v>24</v>
      </c>
      <c r="N129" t="s">
        <v>25</v>
      </c>
      <c r="O129" t="s">
        <v>26</v>
      </c>
    </row>
    <row r="130" spans="3:15" x14ac:dyDescent="0.25">
      <c r="C130">
        <f>(C129-(ABS(D130)/$D$39*$C$39*1.15)*0.75)+(93.75*2)</f>
        <v>3265.3016350999997</v>
      </c>
      <c r="D130">
        <f>D129-($E$22*$D$39)</f>
        <v>-52.713712000000214</v>
      </c>
      <c r="E130" s="1">
        <f>(C130/C129)</f>
        <v>1.0379216894787031</v>
      </c>
      <c r="F130">
        <f>(F129-(ABS(G130)/$D$39*$C$39*1.15))+(93.75*2)</f>
        <v>4443.5688467999998</v>
      </c>
      <c r="G130">
        <f>G129-($E$22*$D$39)</f>
        <v>-52.713712000000214</v>
      </c>
      <c r="H130" s="1">
        <f>(F130/F129)</f>
        <v>1.0222150556245686</v>
      </c>
      <c r="J130">
        <f>J121+K127</f>
        <v>3146</v>
      </c>
      <c r="K130">
        <v>950</v>
      </c>
      <c r="M130">
        <f>M121+K127</f>
        <v>4347</v>
      </c>
      <c r="N130">
        <v>950</v>
      </c>
    </row>
    <row r="131" spans="3:15" x14ac:dyDescent="0.25">
      <c r="C131">
        <f>(C130-($F$22*$C$39)*0.75)+(93.75*2)</f>
        <v>2155.5407701999998</v>
      </c>
      <c r="E131" s="1">
        <f>(C131/C130)</f>
        <v>0.66013526806505474</v>
      </c>
      <c r="F131">
        <f>(F130-($F$22*$C$39))+(93.75*2)</f>
        <v>2901.3876935999997</v>
      </c>
      <c r="H131" s="1">
        <f>(F131/F130)</f>
        <v>0.65294086659406902</v>
      </c>
      <c r="J131">
        <f>(J130-(ABS(K131)/$D$39*$C$39*1.15)*0.75)+(93.75*2)</f>
        <v>3190.4596621249998</v>
      </c>
      <c r="K131">
        <f>K130-($E$28*$D$39)</f>
        <v>-110.56258000000003</v>
      </c>
      <c r="L131" s="1">
        <f>(J131/J130)</f>
        <v>1.0141321240066752</v>
      </c>
      <c r="M131">
        <f>(M130-(ABS(N131)/$D$39*$C$39*1.15))+(93.75*2)</f>
        <v>4343.7795495</v>
      </c>
      <c r="N131">
        <f>N130-($E$28*$D$39)</f>
        <v>-110.56258000000003</v>
      </c>
      <c r="O131" s="1">
        <f>(M131/M130)</f>
        <v>0.99925915562456868</v>
      </c>
    </row>
    <row r="132" spans="3:15" x14ac:dyDescent="0.25">
      <c r="C132">
        <f t="shared" ref="C132:C133" si="22">(C131-($F$22*$C$39)*0.75)+(93.75*2)</f>
        <v>1045.7799052999999</v>
      </c>
      <c r="E132" s="1">
        <f>(C132/C131)</f>
        <v>0.48515895396539782</v>
      </c>
      <c r="F132">
        <f t="shared" ref="F132:F133" si="23">(F131-($F$22*$C$39))+(93.75*2)</f>
        <v>1359.2065403999998</v>
      </c>
      <c r="H132" s="1">
        <f>(F132/F131)</f>
        <v>0.46846774162522076</v>
      </c>
      <c r="J132">
        <f>(J131-($F$28*$C$39)*0.75)+(93.75*2)</f>
        <v>2005.85682425</v>
      </c>
      <c r="L132" s="1">
        <f>(J132/J131)</f>
        <v>0.62870464969740525</v>
      </c>
      <c r="M132">
        <f>(M131-($F$28*$C$39))+(93.75*2)</f>
        <v>2701.8090990000001</v>
      </c>
      <c r="O132" s="1">
        <f>(M132/M131)</f>
        <v>0.62199498575175105</v>
      </c>
    </row>
    <row r="133" spans="3:15" x14ac:dyDescent="0.25">
      <c r="C133">
        <f t="shared" si="22"/>
        <v>-63.980959600000006</v>
      </c>
      <c r="F133">
        <f t="shared" si="23"/>
        <v>-182.97461280000016</v>
      </c>
      <c r="J133">
        <f>J132-($F$28*$C$39)*0.75+(93.75*2)</f>
        <v>821.2539863750003</v>
      </c>
      <c r="L133" s="1">
        <f>(J133/J132)</f>
        <v>0.40942801921172578</v>
      </c>
      <c r="M133">
        <f t="shared" ref="M133:M134" si="24">(M132-($F$28*$C$39))+(93.75*2)</f>
        <v>1059.8386485000003</v>
      </c>
      <c r="O133" s="1">
        <f>(M133/M132)</f>
        <v>0.39226999749622216</v>
      </c>
    </row>
    <row r="134" spans="3:15" x14ac:dyDescent="0.25">
      <c r="J134">
        <f>J133-($F$29*$C$39)*0.75+(93.75*2)</f>
        <v>-637.76941907499986</v>
      </c>
      <c r="M134">
        <f t="shared" si="24"/>
        <v>-582.13180199999942</v>
      </c>
    </row>
    <row r="135" spans="3:15" x14ac:dyDescent="0.25">
      <c r="C135" t="s">
        <v>28</v>
      </c>
    </row>
    <row r="136" spans="3:15" x14ac:dyDescent="0.25">
      <c r="C136">
        <v>1</v>
      </c>
      <c r="D136">
        <v>0.8</v>
      </c>
      <c r="F136">
        <v>1</v>
      </c>
      <c r="G136">
        <v>0.8</v>
      </c>
      <c r="J136" t="s">
        <v>28</v>
      </c>
    </row>
    <row r="137" spans="3:15" x14ac:dyDescent="0.25">
      <c r="C137" t="s">
        <v>24</v>
      </c>
      <c r="D137" t="s">
        <v>25</v>
      </c>
      <c r="E137" t="s">
        <v>30</v>
      </c>
      <c r="F137" t="s">
        <v>24</v>
      </c>
      <c r="G137" t="s">
        <v>25</v>
      </c>
      <c r="H137" t="s">
        <v>26</v>
      </c>
      <c r="J137">
        <v>1</v>
      </c>
      <c r="K137">
        <v>0.8</v>
      </c>
      <c r="M137">
        <v>1</v>
      </c>
      <c r="N137">
        <v>0.8</v>
      </c>
    </row>
    <row r="138" spans="3:15" x14ac:dyDescent="0.25">
      <c r="C138">
        <v>960</v>
      </c>
      <c r="D138">
        <v>2555</v>
      </c>
      <c r="F138">
        <v>960</v>
      </c>
      <c r="G138">
        <v>3035</v>
      </c>
      <c r="J138" t="s">
        <v>24</v>
      </c>
      <c r="K138" t="s">
        <v>25</v>
      </c>
      <c r="L138" t="s">
        <v>30</v>
      </c>
      <c r="M138" t="s">
        <v>24</v>
      </c>
      <c r="N138" t="s">
        <v>25</v>
      </c>
      <c r="O138" t="s">
        <v>26</v>
      </c>
    </row>
    <row r="139" spans="3:15" x14ac:dyDescent="0.25">
      <c r="C139">
        <f>(C138-(ABS(D142)/$D$56*$C$56*1.15))</f>
        <v>596.88980919999938</v>
      </c>
      <c r="D139">
        <f>D138-(($E$22*$D$56))</f>
        <v>1552.2862879999998</v>
      </c>
      <c r="E139" s="1">
        <f>(D139/D$58)</f>
        <v>0.60754844931506846</v>
      </c>
      <c r="F139">
        <f>(F138-(ABS(G142)/$G$56*$F$56*1.15))</f>
        <v>-442.79134400000112</v>
      </c>
      <c r="G139">
        <f>G138-(($E$22*$G$56))</f>
        <v>2032.2862879999998</v>
      </c>
      <c r="H139" s="1">
        <f>(G139/G$58)</f>
        <v>0.66961656935749581</v>
      </c>
      <c r="J139">
        <v>960</v>
      </c>
      <c r="K139">
        <v>2555</v>
      </c>
      <c r="M139">
        <v>960</v>
      </c>
      <c r="N139">
        <v>3035</v>
      </c>
    </row>
    <row r="140" spans="3:15" x14ac:dyDescent="0.25">
      <c r="C140">
        <f>(C139-($F$22*$C$56))</f>
        <v>-844.51115180000068</v>
      </c>
      <c r="D140">
        <f>D139-(($E$22*$D$56)*0.6)</f>
        <v>950.6580607999997</v>
      </c>
      <c r="E140" s="1">
        <f>(D140/D$58)</f>
        <v>0.37207751890410945</v>
      </c>
      <c r="F140">
        <f>(F139-($F$22*$F$56))</f>
        <v>-1884.1923050000012</v>
      </c>
      <c r="G140">
        <f>G139-(($E$22*$G$56))</f>
        <v>1029.5725759999996</v>
      </c>
      <c r="H140" s="1">
        <f>(G140/G$58)</f>
        <v>0.33923313871499161</v>
      </c>
      <c r="J140">
        <f>(J139-(ABS(K143)/$D$56*$C$56*1.15))</f>
        <v>364.04811550000022</v>
      </c>
      <c r="K140">
        <f>K139-(($E$28*$D$56))</f>
        <v>1494.43742</v>
      </c>
      <c r="L140" s="1">
        <f>(K140/K$58)</f>
        <v>0.58490701369863007</v>
      </c>
      <c r="M140">
        <f>(M139-(ABS(N142)/$G$56*$F$56*1.15))</f>
        <v>749.13637374999985</v>
      </c>
      <c r="N140">
        <f>N139-(($E$28*$G$56))</f>
        <v>1974.43742</v>
      </c>
      <c r="O140" s="1">
        <f>(N140/N$58)</f>
        <v>0.65055598682042837</v>
      </c>
    </row>
    <row r="141" spans="3:15" x14ac:dyDescent="0.25">
      <c r="D141">
        <f t="shared" ref="D141:D142" si="25">D140-(($E$22*$D$56)*0.6)</f>
        <v>349.02983359999962</v>
      </c>
      <c r="E141" s="1">
        <f>(D141/D$58)</f>
        <v>0.13660658849315055</v>
      </c>
      <c r="G141">
        <f>G140-(($E$22*$G$56))</f>
        <v>26.858863999999357</v>
      </c>
      <c r="H141" s="1">
        <f>(G141/G$58)</f>
        <v>8.8497080724874323E-3</v>
      </c>
      <c r="J141">
        <f>(J140-($F$28*$C$56))</f>
        <v>-1160.5105932499996</v>
      </c>
      <c r="K141">
        <f>K140-(($E$28*$D$56)*0.6)</f>
        <v>858.099872</v>
      </c>
      <c r="L141" s="1">
        <f>(K141/K$58)</f>
        <v>0.3358512219178082</v>
      </c>
      <c r="M141">
        <f>(M140-($F$28*$F$56))</f>
        <v>-775.42233499999998</v>
      </c>
      <c r="N141">
        <f>N140-(($E$28*$G$56))</f>
        <v>913.87483999999995</v>
      </c>
      <c r="O141" s="1">
        <f>(N141/N$58)</f>
        <v>0.30111197364085668</v>
      </c>
    </row>
    <row r="142" spans="3:15" x14ac:dyDescent="0.25">
      <c r="D142">
        <f t="shared" si="25"/>
        <v>-252.59839360000046</v>
      </c>
      <c r="E142" s="1">
        <f>(D142/D$58)</f>
        <v>-9.8864341917808407E-2</v>
      </c>
      <c r="G142">
        <f>G141-(($E$22*$G$56))</f>
        <v>-975.85484800000086</v>
      </c>
      <c r="H142" s="1">
        <f>(G142/G$58)</f>
        <v>-0.32153372257001678</v>
      </c>
      <c r="K142">
        <f>K141-(($E$28*$D$56)*0.6)</f>
        <v>221.76232400000004</v>
      </c>
      <c r="L142" s="1">
        <f>(K142/K$58)</f>
        <v>8.6795430136986318E-2</v>
      </c>
      <c r="N142">
        <f>N141-(($E$28*$G$56))</f>
        <v>-146.68774000000008</v>
      </c>
      <c r="O142" s="1">
        <f>(N142/N$58)</f>
        <v>-4.8332039538715017E-2</v>
      </c>
    </row>
    <row r="143" spans="3:15" x14ac:dyDescent="0.25">
      <c r="E143" s="1"/>
      <c r="K143">
        <f>K142-(($E$28*$D$56)*0.6)</f>
        <v>-414.57522399999993</v>
      </c>
      <c r="L143" s="1">
        <f>(K143/K$58)</f>
        <v>-0.16226036164383559</v>
      </c>
    </row>
    <row r="144" spans="3:15" x14ac:dyDescent="0.25">
      <c r="E144" s="1"/>
    </row>
    <row r="146" spans="3:15" x14ac:dyDescent="0.25">
      <c r="C146" t="s">
        <v>31</v>
      </c>
      <c r="D146">
        <v>600</v>
      </c>
      <c r="J146" t="s">
        <v>31</v>
      </c>
      <c r="K146">
        <v>400</v>
      </c>
    </row>
    <row r="147" spans="3:15" x14ac:dyDescent="0.25">
      <c r="C147">
        <v>1</v>
      </c>
      <c r="D147">
        <v>0.8</v>
      </c>
      <c r="F147">
        <v>1</v>
      </c>
      <c r="G147">
        <v>0.8</v>
      </c>
      <c r="J147">
        <v>1</v>
      </c>
      <c r="K147">
        <v>0.8</v>
      </c>
      <c r="M147">
        <v>1</v>
      </c>
      <c r="N147">
        <v>0.8</v>
      </c>
    </row>
    <row r="148" spans="3:15" x14ac:dyDescent="0.25">
      <c r="C148" t="s">
        <v>24</v>
      </c>
      <c r="D148" t="s">
        <v>25</v>
      </c>
      <c r="E148" t="s">
        <v>32</v>
      </c>
      <c r="F148" t="s">
        <v>24</v>
      </c>
      <c r="G148" t="s">
        <v>25</v>
      </c>
      <c r="H148" t="s">
        <v>26</v>
      </c>
      <c r="J148" t="s">
        <v>24</v>
      </c>
      <c r="K148" t="s">
        <v>25</v>
      </c>
      <c r="L148" t="s">
        <v>32</v>
      </c>
      <c r="M148" t="s">
        <v>24</v>
      </c>
      <c r="N148" t="s">
        <v>25</v>
      </c>
      <c r="O148" t="s">
        <v>26</v>
      </c>
    </row>
    <row r="149" spans="3:15" x14ac:dyDescent="0.25">
      <c r="C149">
        <v>960</v>
      </c>
      <c r="D149">
        <f>D138+D146</f>
        <v>3155</v>
      </c>
      <c r="F149">
        <v>960</v>
      </c>
      <c r="G149">
        <f>G138+D146</f>
        <v>3635</v>
      </c>
      <c r="J149">
        <v>960</v>
      </c>
      <c r="K149">
        <f>K139+K146</f>
        <v>2955</v>
      </c>
      <c r="M149">
        <v>960</v>
      </c>
      <c r="N149">
        <f>N139+K146</f>
        <v>3435</v>
      </c>
    </row>
    <row r="150" spans="3:15" x14ac:dyDescent="0.25">
      <c r="C150">
        <f>(C149-(ABS(D153)/$D$56*$C$56*1.15))</f>
        <v>460.61019080000068</v>
      </c>
      <c r="D150">
        <f>D149-(($E$22*$D$56))</f>
        <v>2152.2862879999998</v>
      </c>
      <c r="E150" s="1">
        <f>(D150/D$58)</f>
        <v>0.84238210880626219</v>
      </c>
      <c r="F150">
        <f>(F149-(ABS(G152)/$G$56*$F$56*1.15))</f>
        <v>58.890383000000952</v>
      </c>
      <c r="G150">
        <f>G149-(($E$22*$G$56))</f>
        <v>2632.2862879999998</v>
      </c>
      <c r="H150" s="1">
        <f>(G150/G$58)</f>
        <v>0.86731014431630959</v>
      </c>
      <c r="J150">
        <f>(J149-(ABS(K153)/$D$56*$C$56*1.15))</f>
        <v>939.04811550000011</v>
      </c>
      <c r="K150">
        <f>K149-(($E$28*$D$56))</f>
        <v>1894.43742</v>
      </c>
      <c r="L150" s="1">
        <f>(K150/K$58)</f>
        <v>0.74146278669275933</v>
      </c>
      <c r="M150">
        <f>(M149-(ABS(N153)/$G$56*$F$56*1.15))</f>
        <v>-200.42233499999975</v>
      </c>
      <c r="N150">
        <f>N149-(($E$28*$G$56))</f>
        <v>2374.4374200000002</v>
      </c>
      <c r="O150" s="1">
        <f>(N150/N$58)</f>
        <v>0.78235170345963767</v>
      </c>
    </row>
    <row r="151" spans="3:15" x14ac:dyDescent="0.25">
      <c r="C151">
        <f>(C150-($F$22*$C$56))</f>
        <v>-980.79077019999932</v>
      </c>
      <c r="D151">
        <f>D150-(($E$22*$D$56)*0.6)</f>
        <v>1550.6580607999997</v>
      </c>
      <c r="E151" s="1">
        <f>(D151/D$58)</f>
        <v>0.60691117839530317</v>
      </c>
      <c r="F151">
        <f>(F150-($F$22*$F$56))</f>
        <v>-1382.510577999999</v>
      </c>
      <c r="G151">
        <f>G150-(($E$22*$G$56))</f>
        <v>1629.5725759999996</v>
      </c>
      <c r="H151" s="1">
        <f>(G151/G$58)</f>
        <v>0.53692671367380551</v>
      </c>
      <c r="J151">
        <f>(J150-($F$28*$C$56))</f>
        <v>-585.51059324999972</v>
      </c>
      <c r="K151">
        <f>K150-(($E$28*$D$56)*0.6)</f>
        <v>1258.099872</v>
      </c>
      <c r="L151" s="1">
        <f>(K151/K$58)</f>
        <v>0.4924069949119374</v>
      </c>
      <c r="M151">
        <f>(M150-($F$28*$F$56))</f>
        <v>-1724.9810437499996</v>
      </c>
      <c r="N151">
        <f t="shared" ref="N151:N152" si="26">N150-(($E$28*$G$56))</f>
        <v>1313.8748400000002</v>
      </c>
      <c r="O151" s="1">
        <f>(N151/N$58)</f>
        <v>0.43290769028006598</v>
      </c>
    </row>
    <row r="152" spans="3:15" x14ac:dyDescent="0.25">
      <c r="D152">
        <f t="shared" ref="D152:D154" si="27">D151-(($E$22*$D$56)*0.6)</f>
        <v>949.02983359999962</v>
      </c>
      <c r="E152" s="1">
        <f>(D152/D$58)</f>
        <v>0.37144024798434427</v>
      </c>
      <c r="G152">
        <f t="shared" ref="G152:G153" si="28">G151-(($E$22*$G$56))</f>
        <v>626.85886399999936</v>
      </c>
      <c r="H152" s="1">
        <f>(G152/G$58)</f>
        <v>0.20654328303130126</v>
      </c>
      <c r="K152">
        <f t="shared" ref="K152:K153" si="29">K151-(($E$28*$D$56)*0.6)</f>
        <v>621.76232400000004</v>
      </c>
      <c r="L152" s="1">
        <f>(K152/K$58)</f>
        <v>0.24335120313111547</v>
      </c>
      <c r="N152">
        <f t="shared" si="26"/>
        <v>253.31226000000015</v>
      </c>
      <c r="O152" s="1">
        <f>(N152/N$58)</f>
        <v>8.346367710049428E-2</v>
      </c>
    </row>
    <row r="153" spans="3:15" x14ac:dyDescent="0.25">
      <c r="D153">
        <f t="shared" si="27"/>
        <v>347.40160639999954</v>
      </c>
      <c r="E153" s="1">
        <f>(D153/D$58)</f>
        <v>0.13596931757338535</v>
      </c>
      <c r="G153">
        <f t="shared" si="28"/>
        <v>-375.85484800000086</v>
      </c>
      <c r="H153" s="1">
        <f>(G153/G$58)</f>
        <v>-0.12384014761120292</v>
      </c>
      <c r="K153">
        <f t="shared" si="29"/>
        <v>-14.575223999999935</v>
      </c>
      <c r="L153" s="1">
        <f>(K153/K$58)</f>
        <v>-5.7045886497064328E-3</v>
      </c>
      <c r="N153">
        <f>N152-(($E$28*$G$56))</f>
        <v>-807.25031999999987</v>
      </c>
      <c r="O153" s="1">
        <f>(N153/N$58)</f>
        <v>-0.2659803360790774</v>
      </c>
    </row>
    <row r="154" spans="3:15" x14ac:dyDescent="0.25">
      <c r="D154">
        <f t="shared" si="27"/>
        <v>-254.22662080000055</v>
      </c>
      <c r="E154" s="1">
        <f>(D154/D$58)</f>
        <v>-9.9501612837573597E-2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Gruber</dc:creator>
  <cp:lastModifiedBy>Ben Gruber</cp:lastModifiedBy>
  <dcterms:created xsi:type="dcterms:W3CDTF">2014-07-14T11:30:16Z</dcterms:created>
  <dcterms:modified xsi:type="dcterms:W3CDTF">2014-07-24T18:06:46Z</dcterms:modified>
</cp:coreProperties>
</file>